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PROINFRA\LICITAÇÕES\TED INOVAÇÃO\"/>
    </mc:Choice>
  </mc:AlternateContent>
  <bookViews>
    <workbookView xWindow="0" yWindow="0" windowWidth="10710" windowHeight="11760"/>
  </bookViews>
  <sheets>
    <sheet name="ORÇAMENTO SINTÉTICO" sheetId="1" r:id="rId1"/>
    <sheet name="CRONOGRAMA " sheetId="2" r:id="rId2"/>
  </sheets>
  <calcPr calcId="152511"/>
</workbook>
</file>

<file path=xl/calcChain.xml><?xml version="1.0" encoding="utf-8"?>
<calcChain xmlns="http://schemas.openxmlformats.org/spreadsheetml/2006/main">
  <c r="B12" i="2" l="1"/>
  <c r="B10" i="2"/>
  <c r="B8" i="2"/>
  <c r="B6" i="2"/>
  <c r="B4" i="2"/>
  <c r="F12" i="2"/>
  <c r="F10" i="2"/>
  <c r="F8" i="2"/>
  <c r="F6" i="2"/>
  <c r="F4" i="2"/>
  <c r="E201" i="1"/>
  <c r="I182" i="1" l="1"/>
  <c r="J182" i="1" s="1"/>
  <c r="I183" i="1"/>
  <c r="J183" i="1" s="1"/>
  <c r="I184" i="1"/>
  <c r="J184" i="1" s="1"/>
  <c r="I185" i="1"/>
  <c r="J185" i="1"/>
  <c r="I186" i="1"/>
  <c r="J186" i="1" s="1"/>
  <c r="I187" i="1"/>
  <c r="J187" i="1" s="1"/>
  <c r="I181" i="1"/>
  <c r="J181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5" i="1"/>
  <c r="J165" i="1" s="1"/>
  <c r="I166" i="1"/>
  <c r="J166" i="1"/>
  <c r="I167" i="1"/>
  <c r="J167" i="1" s="1"/>
  <c r="I168" i="1"/>
  <c r="J168" i="1" s="1"/>
  <c r="I169" i="1"/>
  <c r="J169" i="1" s="1"/>
  <c r="I170" i="1"/>
  <c r="J170" i="1" s="1"/>
  <c r="I171" i="1"/>
  <c r="J171" i="1" s="1"/>
  <c r="I172" i="1"/>
  <c r="J172" i="1" s="1"/>
  <c r="I173" i="1"/>
  <c r="J173" i="1" s="1"/>
  <c r="I174" i="1"/>
  <c r="J174" i="1" s="1"/>
  <c r="I175" i="1"/>
  <c r="J175" i="1" s="1"/>
  <c r="I176" i="1"/>
  <c r="J176" i="1" s="1"/>
  <c r="I177" i="1"/>
  <c r="J177" i="1" s="1"/>
  <c r="I178" i="1"/>
  <c r="J178" i="1" s="1"/>
  <c r="I179" i="1"/>
  <c r="J179" i="1" s="1"/>
  <c r="I158" i="1"/>
  <c r="J158" i="1" s="1"/>
  <c r="I152" i="1"/>
  <c r="J152" i="1" s="1"/>
  <c r="I153" i="1"/>
  <c r="J153" i="1"/>
  <c r="I154" i="1"/>
  <c r="J154" i="1" s="1"/>
  <c r="I155" i="1"/>
  <c r="J155" i="1" s="1"/>
  <c r="I156" i="1"/>
  <c r="J156" i="1" s="1"/>
  <c r="I151" i="1"/>
  <c r="J151" i="1" s="1"/>
  <c r="J15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40" i="1"/>
  <c r="J140" i="1" s="1"/>
  <c r="I136" i="1"/>
  <c r="J136" i="1" s="1"/>
  <c r="I137" i="1"/>
  <c r="J137" i="1"/>
  <c r="I138" i="1"/>
  <c r="J138" i="1" s="1"/>
  <c r="I135" i="1"/>
  <c r="J135" i="1" s="1"/>
  <c r="I128" i="1"/>
  <c r="J128" i="1" s="1"/>
  <c r="I129" i="1"/>
  <c r="J129" i="1" s="1"/>
  <c r="J126" i="1" s="1"/>
  <c r="I130" i="1"/>
  <c r="J130" i="1" s="1"/>
  <c r="I131" i="1"/>
  <c r="J131" i="1" s="1"/>
  <c r="I132" i="1"/>
  <c r="J132" i="1" s="1"/>
  <c r="I127" i="1"/>
  <c r="J127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/>
  <c r="I113" i="1"/>
  <c r="J113" i="1" s="1"/>
  <c r="I111" i="1"/>
  <c r="J111" i="1" s="1"/>
  <c r="J110" i="1" s="1"/>
  <c r="I107" i="1"/>
  <c r="J107" i="1" s="1"/>
  <c r="I108" i="1"/>
  <c r="J108" i="1" s="1"/>
  <c r="I109" i="1"/>
  <c r="J109" i="1" s="1"/>
  <c r="I106" i="1"/>
  <c r="J106" i="1" s="1"/>
  <c r="I101" i="1"/>
  <c r="J101" i="1" s="1"/>
  <c r="J99" i="1" s="1"/>
  <c r="I102" i="1"/>
  <c r="J102" i="1"/>
  <c r="I103" i="1"/>
  <c r="J103" i="1" s="1"/>
  <c r="I104" i="1"/>
  <c r="J104" i="1"/>
  <c r="I100" i="1"/>
  <c r="J100" i="1" s="1"/>
  <c r="I98" i="1"/>
  <c r="J98" i="1" s="1"/>
  <c r="I97" i="1"/>
  <c r="J97" i="1" s="1"/>
  <c r="I95" i="1"/>
  <c r="J95" i="1" s="1"/>
  <c r="J94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/>
  <c r="I86" i="1"/>
  <c r="J86" i="1" s="1"/>
  <c r="I72" i="1"/>
  <c r="J72" i="1" s="1"/>
  <c r="I73" i="1"/>
  <c r="J73" i="1" s="1"/>
  <c r="I74" i="1"/>
  <c r="J74" i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/>
  <c r="I81" i="1"/>
  <c r="J81" i="1" s="1"/>
  <c r="I82" i="1"/>
  <c r="J82" i="1"/>
  <c r="I83" i="1"/>
  <c r="J83" i="1" s="1"/>
  <c r="I84" i="1"/>
  <c r="J84" i="1" s="1"/>
  <c r="I71" i="1"/>
  <c r="J71" i="1" s="1"/>
  <c r="I65" i="1"/>
  <c r="J65" i="1" s="1"/>
  <c r="I66" i="1"/>
  <c r="J66" i="1" s="1"/>
  <c r="I67" i="1"/>
  <c r="J67" i="1" s="1"/>
  <c r="I68" i="1"/>
  <c r="J68" i="1" s="1"/>
  <c r="I69" i="1"/>
  <c r="J69" i="1" s="1"/>
  <c r="I64" i="1"/>
  <c r="J64" i="1" s="1"/>
  <c r="J63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55" i="1"/>
  <c r="J55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46" i="1"/>
  <c r="J46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/>
  <c r="I44" i="1"/>
  <c r="J44" i="1" s="1"/>
  <c r="I31" i="1"/>
  <c r="J31" i="1" s="1"/>
  <c r="I29" i="1"/>
  <c r="J29" i="1" s="1"/>
  <c r="I25" i="1"/>
  <c r="J25" i="1" s="1"/>
  <c r="I26" i="1"/>
  <c r="J26" i="1" s="1"/>
  <c r="I27" i="1"/>
  <c r="J27" i="1" s="1"/>
  <c r="I28" i="1"/>
  <c r="J28" i="1"/>
  <c r="I24" i="1"/>
  <c r="J24" i="1" s="1"/>
  <c r="I16" i="1"/>
  <c r="J16" i="1" s="1"/>
  <c r="I17" i="1"/>
  <c r="J17" i="1"/>
  <c r="I18" i="1"/>
  <c r="J18" i="1" s="1"/>
  <c r="I19" i="1"/>
  <c r="J19" i="1"/>
  <c r="I20" i="1"/>
  <c r="J20" i="1" s="1"/>
  <c r="I21" i="1"/>
  <c r="J21" i="1" s="1"/>
  <c r="I22" i="1"/>
  <c r="J22" i="1" s="1"/>
  <c r="I15" i="1"/>
  <c r="J15" i="1" s="1"/>
  <c r="I8" i="1"/>
  <c r="J8" i="1" s="1"/>
  <c r="I9" i="1"/>
  <c r="J9" i="1"/>
  <c r="I10" i="1"/>
  <c r="J10" i="1" s="1"/>
  <c r="I11" i="1"/>
  <c r="J11" i="1" s="1"/>
  <c r="I12" i="1"/>
  <c r="J12" i="1" s="1"/>
  <c r="I7" i="1"/>
  <c r="J7" i="1" s="1"/>
  <c r="J105" i="1" l="1"/>
  <c r="J134" i="1"/>
  <c r="J30" i="1"/>
  <c r="J6" i="1"/>
  <c r="F5" i="2" s="1"/>
  <c r="J23" i="1"/>
  <c r="J96" i="1"/>
  <c r="J112" i="1"/>
  <c r="J157" i="1"/>
  <c r="J45" i="1"/>
  <c r="J70" i="1"/>
  <c r="J85" i="1"/>
  <c r="J93" i="1"/>
  <c r="F11" i="2" s="1"/>
  <c r="J139" i="1"/>
  <c r="J14" i="1"/>
  <c r="J13" i="1" s="1"/>
  <c r="F7" i="2" s="1"/>
  <c r="J54" i="1"/>
  <c r="J180" i="1"/>
  <c r="E11" i="2" l="1"/>
  <c r="C11" i="2"/>
  <c r="D11" i="2"/>
  <c r="E7" i="2"/>
  <c r="C7" i="2"/>
  <c r="D7" i="2"/>
  <c r="E5" i="2"/>
  <c r="C5" i="2"/>
  <c r="D5" i="2"/>
  <c r="J133" i="1"/>
  <c r="F13" i="2" s="1"/>
  <c r="J53" i="1"/>
  <c r="J188" i="1" l="1"/>
  <c r="F9" i="2"/>
  <c r="D13" i="2"/>
  <c r="E13" i="2"/>
  <c r="C13" i="2"/>
  <c r="E9" i="2" l="1"/>
  <c r="E14" i="2" s="1"/>
  <c r="C9" i="2"/>
  <c r="C14" i="2" s="1"/>
  <c r="F15" i="2" s="1"/>
  <c r="D9" i="2"/>
  <c r="D14" i="2" s="1"/>
  <c r="F14" i="2"/>
</calcChain>
</file>

<file path=xl/sharedStrings.xml><?xml version="1.0" encoding="utf-8"?>
<sst xmlns="http://schemas.openxmlformats.org/spreadsheetml/2006/main" count="886" uniqueCount="399">
  <si>
    <t>Obra</t>
  </si>
  <si>
    <t>B.D.I.</t>
  </si>
  <si>
    <t xml:space="preserve">SINAPI - 05/2020 - Rio Grande do Sul
ORSE - 03/2020 - Sergipe
SEDOP - 04/2020 - Pará
SEINFRA - 026 - Ceará
SETOP - 01/2020 - Minas Gerais
IOPES - 02/2020 - Espírito Santo
SIURB - 01/2020 - São Paulo
SIURB INFRA - 01/2020 - São Paulo
SUDECAP - 03/2020 - Minas Gerais
CPOS - 03/2020 - São Paulo
FDE - 04/2020 - São Paulo
AGETOP CIVIL - 04/2019 - Goiás
CAEMA - 12/2019 - Maranhão
EMBASA - 06/2017 - Bahia
CAERN - 05/2019 - Rio Grande do Norte
</t>
  </si>
  <si>
    <t xml:space="preserve"> 25,0%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</si>
  <si>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</si>
  <si>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</si>
  <si>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</si>
  <si>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</si>
  <si>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</si>
  <si>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</si>
  <si>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</si>
  <si>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</si>
  <si>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</si>
  <si>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M. O.</t>
  </si>
  <si>
    <t>MAT.</t>
  </si>
  <si>
    <t xml:space="preserve"> 1 </t>
  </si>
  <si>
    <t>SERVIÇOS PRELIMINARES</t>
  </si>
  <si>
    <t xml:space="preserve"> 1.1 </t>
  </si>
  <si>
    <t xml:space="preserve"> 94295 </t>
  </si>
  <si>
    <t>SINAPI</t>
  </si>
  <si>
    <t>MESTRE DE OBRAS COM ENCARGOS COMPLEMENTARES</t>
  </si>
  <si>
    <t>MES</t>
  </si>
  <si>
    <t xml:space="preserve"> 1.2 </t>
  </si>
  <si>
    <t xml:space="preserve"> 90777 </t>
  </si>
  <si>
    <t>ENGENHEIRO CIVIL DE OBRA JUNIOR COM ENCARGOS COMPLEMENTARES</t>
  </si>
  <si>
    <t>H</t>
  </si>
  <si>
    <t xml:space="preserve"> 1.3 </t>
  </si>
  <si>
    <t xml:space="preserve"> 74209/001 </t>
  </si>
  <si>
    <t>PLACA DE OBRA EM CHAPA DE ACO GALVANIZADO (UMA POR CENTRO)</t>
  </si>
  <si>
    <t>m²</t>
  </si>
  <si>
    <t xml:space="preserve"> 1.4 </t>
  </si>
  <si>
    <t xml:space="preserve"> 85423 </t>
  </si>
  <si>
    <t>ISOLAMENTO DE OBRA COM TELA PLASTICA COM MALHA DE 5MM</t>
  </si>
  <si>
    <t xml:space="preserve"> 1.5 </t>
  </si>
  <si>
    <t xml:space="preserve"> 10832 </t>
  </si>
  <si>
    <t>ORSE</t>
  </si>
  <si>
    <t>As Built</t>
  </si>
  <si>
    <t xml:space="preserve"> 1.6 </t>
  </si>
  <si>
    <t xml:space="preserve"> 74210/001 </t>
  </si>
  <si>
    <t>BARRACAO PARA DEPOSITO EM TABUAS DE MADEIRA, COBERTURA EM FIBROCIMENTO 4 MM,  INCLUSO PISO ARGAMASSA TRAÇO 1:6 (CIMENTO E AREIA)</t>
  </si>
  <si>
    <t xml:space="preserve"> 2 </t>
  </si>
  <si>
    <t>ESPAÇO PRE</t>
  </si>
  <si>
    <t xml:space="preserve"> 2.1 </t>
  </si>
  <si>
    <t>DEMOLIÇÕES E REVESTIMENTOS</t>
  </si>
  <si>
    <t xml:space="preserve"> 2.1.1 </t>
  </si>
  <si>
    <t xml:space="preserve"> 2007 </t>
  </si>
  <si>
    <t>Próprio</t>
  </si>
  <si>
    <t>COMP. REF. FDE (13.50.003) - REMOÇÃO DE PISO TACOS DE MADEIRA, INCLUSIVE ARG ASSENTAMENTO E RODAPÉ</t>
  </si>
  <si>
    <t xml:space="preserve"> 2.1.2 </t>
  </si>
  <si>
    <t xml:space="preserve"> 87642 </t>
  </si>
  <si>
    <t>CONTRAPISO EM ARGAMASSA TRAÇO 1:4 (CIMENTO E AREIA), PREPARO MANUAL, APLICADO EM ÁREAS SECAS SOBRE LAJE, ADERIDO, ESPESSURA 4CM. AF_06/2014</t>
  </si>
  <si>
    <t xml:space="preserve"> 2.1.3 </t>
  </si>
  <si>
    <t xml:space="preserve"> 98673 </t>
  </si>
  <si>
    <t>PISO VINÍLICO SEMI-FLEXÍVEL EM PLACAS, PADRÃO LISO, ESPESSURA 3,2 MM, FIXADO COM COLA, COMPLETA. AF_06/2018</t>
  </si>
  <si>
    <t xml:space="preserve"> 2.1.4 </t>
  </si>
  <si>
    <t xml:space="preserve"> 2.383 </t>
  </si>
  <si>
    <t>GRAMA SINTÉTICA EM ROLO, FIXADA COM COLA, ESPESSURA 10mm</t>
  </si>
  <si>
    <t xml:space="preserve"> 2.1.5 </t>
  </si>
  <si>
    <t xml:space="preserve"> 98688 </t>
  </si>
  <si>
    <t>RODAPÉ EM POLIESTIRENO, ALTURA 5 CM. AF_06/2018</t>
  </si>
  <si>
    <t>M</t>
  </si>
  <si>
    <t xml:space="preserve"> 2.1.6 </t>
  </si>
  <si>
    <t xml:space="preserve"> 2.480 </t>
  </si>
  <si>
    <t>ORSE (8181) - Tela de aço galvanizado fio 12 bwg, cor preta, malha 2", ondulada, quadrada, fixada em moldura constituída de barra chata de 1 1/2 x 1/4"</t>
  </si>
  <si>
    <t xml:space="preserve"> 2.1.7 </t>
  </si>
  <si>
    <t xml:space="preserve"> 88523 </t>
  </si>
  <si>
    <t>REFERÊNCIA SINAPI (96110) - FORRO EM COMPENSADO DE VIROLA, E=2 CM, PARA AMBIENTES COMERCIAIS, INCLUSIVE ESTRUTURA METÁLICA DE FIXAÇÃO. AF_05/2017_P</t>
  </si>
  <si>
    <t xml:space="preserve"> 2.1.8 </t>
  </si>
  <si>
    <t xml:space="preserve"> 88522 </t>
  </si>
  <si>
    <t>SETOP (REV-LAM-010) - REVESTIMENTO EM COMPENSADO DE VIROLA, E= 2CM, INCLUSIVE BARROTEAMENTO, COMPLETA, COM NICHO</t>
  </si>
  <si>
    <t xml:space="preserve"> 2.2 </t>
  </si>
  <si>
    <t>PINTURA</t>
  </si>
  <si>
    <t xml:space="preserve"> 2.2.1 </t>
  </si>
  <si>
    <t xml:space="preserve"> 88483 </t>
  </si>
  <si>
    <t>APLICAÇÃO DE FUNDO SELADOR LÁTEX PVA EM PAREDES, UMA DEMÃO. AF_06/2014</t>
  </si>
  <si>
    <t xml:space="preserve"> 2.2.2 </t>
  </si>
  <si>
    <t xml:space="preserve"> 88487 </t>
  </si>
  <si>
    <t>APLICAÇÃO MANUAL DE PINTURA COM TINTA LÁTEX PVA EM PAREDES, DUAS DEMÃOS. AF_06/2014</t>
  </si>
  <si>
    <t xml:space="preserve"> 2.2.3 </t>
  </si>
  <si>
    <t xml:space="preserve"> 88482 </t>
  </si>
  <si>
    <t>APLICAÇÃO DE FUNDO SELADOR LÁTEX PVA EM TETO, UMA DEMÃO. AF_06/2014</t>
  </si>
  <si>
    <t xml:space="preserve"> 2.2.4 </t>
  </si>
  <si>
    <t xml:space="preserve"> 88486 </t>
  </si>
  <si>
    <t>APLICAÇÃO MANUAL DE PINTURA COM TINTA LÁTEX PVA EM TETO, DUAS DEMÃOS. AF_06/2014</t>
  </si>
  <si>
    <t xml:space="preserve"> 2.2.5 </t>
  </si>
  <si>
    <t xml:space="preserve"> 100748 </t>
  </si>
  <si>
    <t>PINTURA COM TINTA ALQUÍDICA DE ACABAMENTO (ESMALTE SINTÉTICO FOSCO) APLICADA A ROLO OU PINCEL SOBRE PERFIL METÁLICO EXECUTADO EM FÁBRICA (DUAS DEMÃO). AF_01/2020</t>
  </si>
  <si>
    <t xml:space="preserve"> 2.2.6 </t>
  </si>
  <si>
    <t xml:space="preserve"> 73739/001 </t>
  </si>
  <si>
    <t>PINTURA ESMALTE ACETINADO EM MADEIRA, DUAS DEMAOS</t>
  </si>
  <si>
    <t xml:space="preserve"> 2.3 </t>
  </si>
  <si>
    <t>INSTALAÇÕES ELÉTRICAS</t>
  </si>
  <si>
    <t xml:space="preserve"> 2.3.1 </t>
  </si>
  <si>
    <t xml:space="preserve"> 8.0057 </t>
  </si>
  <si>
    <t>Cabo de cobre PP 2x 1,5mm², cobre eletrolítico, seção circular, têmpera mole, classe 5 de encordoamento (NBR NM 280), isolamento das veias individuais à base de PVC, sem chumbo anti-chama, classe térmica 70oC e para a cobertura externa PVC classe térmica 60oC (NBR 13249),  para tensões nominais até 450/750 V conforme norma de referencia  NBR NM 247-5. Metro linear. Completo</t>
  </si>
  <si>
    <t>m</t>
  </si>
  <si>
    <t xml:space="preserve"> 2.3.2 </t>
  </si>
  <si>
    <t xml:space="preserve"> 2.212 </t>
  </si>
  <si>
    <t>LUMINARIA PENDENTE decorativa de alumínio pintado eletrostaticamente na cor preta, TIPO FUNIL, (cônica) com base e-27 Diâmetro aproximado 200 mm X Altura 300 mm com cabo PP, com haste de aproximadamente 400mm e flange base de fixação de aproximadamente 100mm para o teto. Tipo comercial ou escritório. Fornecimento e instalação.</t>
  </si>
  <si>
    <t>un</t>
  </si>
  <si>
    <t xml:space="preserve"> 2.3.3 </t>
  </si>
  <si>
    <t xml:space="preserve"> 2.390 </t>
  </si>
  <si>
    <t>LUMINÁRIA DE SOBREPOR, tipo SPOT, regulável, braço ajustável, pintura epoxi BRANCO, alto acabamento, para fixação em eletrocalha / trilho, teto, forro ou parede,  BASE E-27, com lâmpada LED PAR20, 14/16W, 3000K. Fornecimento e instalação</t>
  </si>
  <si>
    <t>Un</t>
  </si>
  <si>
    <t xml:space="preserve"> 2.3.4 </t>
  </si>
  <si>
    <t xml:space="preserve"> 95778 </t>
  </si>
  <si>
    <t>CONDULETE DE ALUMÍNIO, TIPO C, PARA ELETRODUTO DE AÇO GALVANIZADO DN 20 MM (3/4''), APARENTE - FORNECIMENTO E INSTALAÇÃO. AF_11/2016_P</t>
  </si>
  <si>
    <t>UN</t>
  </si>
  <si>
    <t xml:space="preserve"> 2.3.5 </t>
  </si>
  <si>
    <t xml:space="preserve"> 90462 </t>
  </si>
  <si>
    <t>SUPORTE PARA ATÉ 3 TUBOS VERTICAIS, ESPAÇADO A CADA 3 M, EM PERFILADO DE SEÇÃO 38X38 MM, POR METRO DE TUBULAÇÃO FIXADA. AF_05/2015</t>
  </si>
  <si>
    <t xml:space="preserve"> 2.3.6 </t>
  </si>
  <si>
    <t xml:space="preserve"> 2.370 </t>
  </si>
  <si>
    <t>Remoção, retirada e destinação, dentro da UFSM, de fiação aparente, embutida, aérea ou subterrânea.</t>
  </si>
  <si>
    <t>hora</t>
  </si>
  <si>
    <t xml:space="preserve"> 2.3.7 </t>
  </si>
  <si>
    <t xml:space="preserve"> 9.012 </t>
  </si>
  <si>
    <t>Retirada de eletrodutos existentes</t>
  </si>
  <si>
    <t xml:space="preserve"> 2.3.8 </t>
  </si>
  <si>
    <t xml:space="preserve"> 95745 </t>
  </si>
  <si>
    <t>ELETRODUTO DE AÇO GALVANIZADO, CLASSE LEVE, DN 20 MM (3/4), APARENTE, INSTALADO EM TETO - FORNECIMENTO E INSTALAÇÃO. AF_11/2016_P</t>
  </si>
  <si>
    <t xml:space="preserve"> 2.3.9 </t>
  </si>
  <si>
    <t xml:space="preserve"> 2.550 </t>
  </si>
  <si>
    <t>Luminária de SOBREPOR, para lâmpadas de LED de 2x18/20W (120cm), com corpo em chapa de aço tratada e pintada, refletor facetado em alumínio anodizado brilhante de alta refletância e alta pureza 99,85%. Soquete tipo push-in G-13 de engate rápido, rotor de segurança em policarbonato e contatos em bronze fosforoso. Com 02 lâmpadas tubo LED 18W, G-13, T8, 220V. Ref. Intral AS-810 ou similar. Fornecimento e instalação.</t>
  </si>
  <si>
    <t xml:space="preserve"> 2.3.10 </t>
  </si>
  <si>
    <t xml:space="preserve"> 91924 </t>
  </si>
  <si>
    <t>CABO DE COBRE FLEXÍVEL ISOLADO, 1,5 MM², ANTI-CHAMA 450/750 V, PARA CIRCUITOS TERMINAIS - FORNECIMENTO E INSTALAÇÃO. AF_12/2015</t>
  </si>
  <si>
    <t xml:space="preserve"> 2.3.11 </t>
  </si>
  <si>
    <t xml:space="preserve"> 92025 </t>
  </si>
  <si>
    <t>INTERRUPTOR SIMPLES (1 MÓDULO) COM 2 TOMADAS DE EMBUTIR 2P+T 10 A,  INCLUINDO SUPORTE E PLACA - FORNECIMENTO E INSTALAÇÃO. AF_12/2015</t>
  </si>
  <si>
    <t xml:space="preserve"> 2.3.12 </t>
  </si>
  <si>
    <t xml:space="preserve"> 8.0076 </t>
  </si>
  <si>
    <t>Eletrocalha metálica zincada LISA 50 x 50 mm, Chapa 24 ( 0,65 mm), Perfil "U", contendo pintura esmalte cor cinza, tampa de encaixe, junção para eletrocalha, derivações, suporte vertical para fixação. Todo o material necessário para instalação da eletrocalha. Fornecimento e instalação.</t>
  </si>
  <si>
    <t xml:space="preserve"> 2.3.13 </t>
  </si>
  <si>
    <t xml:space="preserve"> 91835 </t>
  </si>
  <si>
    <t>ELETRODUTO FLEXÍVEL CORRUGADO REFORÇADO, PVC, DN 25 MM (3/4"), PARA CIRCUITOS TERMINAIS, INSTALADO EM FORRO - FORNECIMENTO E INSTALAÇÃO. AF_12/2015</t>
  </si>
  <si>
    <t xml:space="preserve"> 2.3.14 </t>
  </si>
  <si>
    <t xml:space="preserve"> 2.4 </t>
  </si>
  <si>
    <t>SERVIÇOS COMPLEMENTARES</t>
  </si>
  <si>
    <t xml:space="preserve"> 2.4.1 </t>
  </si>
  <si>
    <t xml:space="preserve"> 2.386 </t>
  </si>
  <si>
    <t>AGETOP CIVIL (240107) - PALCO MOVEL EM ASSOALHO EM COMPENSADO DE VIROLA, CONFORME PROJETO, COMPLETA</t>
  </si>
  <si>
    <t xml:space="preserve"> 2.4.2 </t>
  </si>
  <si>
    <t xml:space="preserve"> 2003 </t>
  </si>
  <si>
    <t>REF. COMP. CPOS (23.08.170) - Lousa em MDF cru revestido com laminado de fórmica branca</t>
  </si>
  <si>
    <t xml:space="preserve"> 2.4.3 </t>
  </si>
  <si>
    <t xml:space="preserve"> 4868 </t>
  </si>
  <si>
    <t>Balanço de  madeira fixado em laje existente</t>
  </si>
  <si>
    <t xml:space="preserve"> 2.4.4 </t>
  </si>
  <si>
    <t xml:space="preserve"> 2005 </t>
  </si>
  <si>
    <t>COMP. REF. SEDOP (110150) - Banco expositor em compensado de virola, e= 2cm, conforme projeto, total 8 unidades</t>
  </si>
  <si>
    <t xml:space="preserve"> 2.4.5 </t>
  </si>
  <si>
    <t xml:space="preserve"> 2006 </t>
  </si>
  <si>
    <t>REF. COMP. CPOS (23.08.170) - Quadro móvel em MDF cru e=15 mm, revestido com laminado de fórmica branca e=0,8mm em todas as faces, conforme projeto, total de 8 unidades</t>
  </si>
  <si>
    <t xml:space="preserve"> 2.4.6 </t>
  </si>
  <si>
    <t xml:space="preserve"> 72897 </t>
  </si>
  <si>
    <t>TRANSPORTE DE ENTULHO PARA ATERRO LICENCIADO</t>
  </si>
  <si>
    <t>m³</t>
  </si>
  <si>
    <t xml:space="preserve"> 2.4.7 </t>
  </si>
  <si>
    <t xml:space="preserve"> 9537 </t>
  </si>
  <si>
    <t>LIMPEZA FINAL DA OBRA</t>
  </si>
  <si>
    <t xml:space="preserve"> 3 </t>
  </si>
  <si>
    <t>ESPAÇO ITSM</t>
  </si>
  <si>
    <t xml:space="preserve"> 3.1 </t>
  </si>
  <si>
    <t xml:space="preserve"> 3.1.1 </t>
  </si>
  <si>
    <t xml:space="preserve"> 85376 </t>
  </si>
  <si>
    <t>REMOÇÃO DE PISO VINÍLICO, INCLUSO REGULARIZAÇÃO E RODAPÉ</t>
  </si>
  <si>
    <t xml:space="preserve"> 3.1.2 </t>
  </si>
  <si>
    <t xml:space="preserve"> 87622 </t>
  </si>
  <si>
    <t>CONTRAPISO EM ARGAMASSA TRAÇO 1:4 (CIMENTO E AREIA), PREPARO MANUAL, APLICADO EM ÁREAS SECAS SOBRE LAJE, ADERIDO, ESPESSURA 2CM. AF_06/2014</t>
  </si>
  <si>
    <t xml:space="preserve"> 3.1.3 </t>
  </si>
  <si>
    <t xml:space="preserve"> 3.1.4 </t>
  </si>
  <si>
    <t xml:space="preserve"> 3.1.5 </t>
  </si>
  <si>
    <t xml:space="preserve"> 3.1.6 </t>
  </si>
  <si>
    <t xml:space="preserve"> 3.1.7 </t>
  </si>
  <si>
    <t xml:space="preserve"> 3.1.8 </t>
  </si>
  <si>
    <t xml:space="preserve"> 3.2 </t>
  </si>
  <si>
    <t xml:space="preserve"> 3.2.1 </t>
  </si>
  <si>
    <t xml:space="preserve"> 3.2.2 </t>
  </si>
  <si>
    <t xml:space="preserve"> 3.2.3 </t>
  </si>
  <si>
    <t xml:space="preserve"> 3.2.4 </t>
  </si>
  <si>
    <t xml:space="preserve"> 3.2.5 </t>
  </si>
  <si>
    <t xml:space="preserve"> 3.2.6 </t>
  </si>
  <si>
    <t xml:space="preserve"> 3.3 </t>
  </si>
  <si>
    <t xml:space="preserve"> 3.3.1 </t>
  </si>
  <si>
    <t xml:space="preserve"> 3.3.2 </t>
  </si>
  <si>
    <t xml:space="preserve"> 3.3.3 </t>
  </si>
  <si>
    <t xml:space="preserve"> 3.3.4 </t>
  </si>
  <si>
    <t xml:space="preserve"> 3.3.5 </t>
  </si>
  <si>
    <t xml:space="preserve"> 3.3.6 </t>
  </si>
  <si>
    <t xml:space="preserve"> 3.3.7 </t>
  </si>
  <si>
    <t xml:space="preserve"> 3.3.8 </t>
  </si>
  <si>
    <t xml:space="preserve"> 3.3.9 </t>
  </si>
  <si>
    <t xml:space="preserve"> 3.3.10 </t>
  </si>
  <si>
    <t xml:space="preserve"> 3.3.11 </t>
  </si>
  <si>
    <t xml:space="preserve"> 3.3.12 </t>
  </si>
  <si>
    <t xml:space="preserve"> 3.3.13 </t>
  </si>
  <si>
    <t xml:space="preserve"> 91953 </t>
  </si>
  <si>
    <t>INTERRUPTOR SIMPLES (1 MÓDULO), 10A/250V, INCLUINDO SUPORTE E PLACA - FORNECIMENTO E INSTALAÇÃO. AF_12/2015</t>
  </si>
  <si>
    <t xml:space="preserve"> 3.3.14 </t>
  </si>
  <si>
    <t xml:space="preserve"> 3.4 </t>
  </si>
  <si>
    <t>SERVIÇOS FINAIS</t>
  </si>
  <si>
    <t xml:space="preserve"> 3.4.1 </t>
  </si>
  <si>
    <t xml:space="preserve"> 3.4.2 </t>
  </si>
  <si>
    <t xml:space="preserve"> 3.4.3 </t>
  </si>
  <si>
    <t>Balanço de madeira fixado em laje existente</t>
  </si>
  <si>
    <t xml:space="preserve"> 3.4.4 </t>
  </si>
  <si>
    <t xml:space="preserve"> 3.4.5 </t>
  </si>
  <si>
    <t xml:space="preserve"> 3.4.6 </t>
  </si>
  <si>
    <t xml:space="preserve"> 3.4.7 </t>
  </si>
  <si>
    <t xml:space="preserve"> 4 </t>
  </si>
  <si>
    <t>ESPAÇO CCSH</t>
  </si>
  <si>
    <t xml:space="preserve"> 4.1 </t>
  </si>
  <si>
    <t>DEMOLIÇÕES</t>
  </si>
  <si>
    <t xml:space="preserve"> 4.1.1 </t>
  </si>
  <si>
    <t xml:space="preserve"> 021533 </t>
  </si>
  <si>
    <t>SEDOP</t>
  </si>
  <si>
    <t>Retirada de divisória leve, com reaproveitamento</t>
  </si>
  <si>
    <t xml:space="preserve"> 4.2 </t>
  </si>
  <si>
    <t>DIVISÓRIAS</t>
  </si>
  <si>
    <t xml:space="preserve"> 4.2.1 </t>
  </si>
  <si>
    <t xml:space="preserve"> 96358 </t>
  </si>
  <si>
    <t>PAREDE COM PLACAS DE GESSO ACARTONADO (DRYWALL), PARA USO INTERNO, COM DUAS FACES SIMPLES E ESTRUTURA METÁLICA COM GUIAS SIMPLES, SEM VÃOS. AF_06/2017_P</t>
  </si>
  <si>
    <t xml:space="preserve"> 4.2.2 </t>
  </si>
  <si>
    <t xml:space="preserve"> 96372 </t>
  </si>
  <si>
    <t>INSTALAÇÃO DE ISOLAMENTO COM LÃ DE ROCHA EM PAREDES DRYWALL. AF_06/2017</t>
  </si>
  <si>
    <t xml:space="preserve"> 4.3 </t>
  </si>
  <si>
    <t>REVESTIMENTOS</t>
  </si>
  <si>
    <t xml:space="preserve"> 4.3.1 </t>
  </si>
  <si>
    <t xml:space="preserve"> 88497 </t>
  </si>
  <si>
    <t>APLICAÇÃO E LIXAMENTO DE MASSA LÁTEX EM PAREDES, DUAS DEMÃOS. AF_06/2014</t>
  </si>
  <si>
    <t xml:space="preserve"> 4.3.2 </t>
  </si>
  <si>
    <t xml:space="preserve"> 4.3.3 </t>
  </si>
  <si>
    <t xml:space="preserve"> 4.3.4 </t>
  </si>
  <si>
    <t xml:space="preserve"> 4.3.5 </t>
  </si>
  <si>
    <t xml:space="preserve"> 4.4 </t>
  </si>
  <si>
    <t>PINTURAS</t>
  </si>
  <si>
    <t xml:space="preserve"> 4.4.1 </t>
  </si>
  <si>
    <t xml:space="preserve"> 4.4.2 </t>
  </si>
  <si>
    <t xml:space="preserve"> 4.4.3 </t>
  </si>
  <si>
    <t xml:space="preserve"> 74065/002 </t>
  </si>
  <si>
    <t>PINTURA ESMALTE ACETINADO PARA MADEIRA, DUAS DEMAOS, SOBRE FUNDO NIVELADOR BRANCO</t>
  </si>
  <si>
    <t xml:space="preserve"> 4.4.4 </t>
  </si>
  <si>
    <t>PINTURA COM TINTA ALQUÍDICA DE ACABAMENTO (ESMALTE SINTÉTICO FOSCO) APLICADA A ROLO OU PINCEL SOBRE PERFIL METÁLICO (DUAS DEMÃO). AF_01/2020</t>
  </si>
  <si>
    <t xml:space="preserve"> 4.5 </t>
  </si>
  <si>
    <t>ESQUADRIAS</t>
  </si>
  <si>
    <t xml:space="preserve"> 4.5.1 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</si>
  <si>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</si>
  <si>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</si>
  <si>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4.6 </t>
  </si>
  <si>
    <t xml:space="preserve"> 4.6.1 </t>
  </si>
  <si>
    <t xml:space="preserve"> 4.6.2 </t>
  </si>
  <si>
    <t xml:space="preserve"> 4.6.3 </t>
  </si>
  <si>
    <t xml:space="preserve"> 4.6.4 </t>
  </si>
  <si>
    <t xml:space="preserve"> 4.6.5 </t>
  </si>
  <si>
    <t xml:space="preserve"> 4.6.6 </t>
  </si>
  <si>
    <t xml:space="preserve"> 4.6.7 </t>
  </si>
  <si>
    <t xml:space="preserve"> 4.6.8 </t>
  </si>
  <si>
    <t xml:space="preserve"> 4.6.9 </t>
  </si>
  <si>
    <t xml:space="preserve"> 4.6.10 </t>
  </si>
  <si>
    <t xml:space="preserve"> 91959 </t>
  </si>
  <si>
    <t>INTERRUPTOR SIMPLES (2 MÓDULOS), 10A/250V, INCLUINDO SUPORTE E PLACA - FORNECIMENTO E INSTALAÇÃO. AF_12/2015</t>
  </si>
  <si>
    <t xml:space="preserve"> 4.6.11 </t>
  </si>
  <si>
    <t xml:space="preserve"> 4.6.12 </t>
  </si>
  <si>
    <t xml:space="preserve"> 4.6.13 </t>
  </si>
  <si>
    <t xml:space="preserve"> 4.7 </t>
  </si>
  <si>
    <t xml:space="preserve"> 4.7.1 </t>
  </si>
  <si>
    <t xml:space="preserve"> 4.7.2 </t>
  </si>
  <si>
    <t xml:space="preserve"> 4.7.3 </t>
  </si>
  <si>
    <t xml:space="preserve"> 4.7.4 </t>
  </si>
  <si>
    <t>COMP. REF. SEDOP (110150) - Banco expositor em compensado de virola, e= 2cm, conforme projeto, total de 8 unidades</t>
  </si>
  <si>
    <t xml:space="preserve"> 4.7.5 </t>
  </si>
  <si>
    <t xml:space="preserve"> 4.7.6 </t>
  </si>
  <si>
    <t xml:space="preserve"> 5 </t>
  </si>
  <si>
    <t>ESPAÇO CT</t>
  </si>
  <si>
    <t xml:space="preserve"> 5.1 </t>
  </si>
  <si>
    <t>DEMOLIÇÕES E RESTAURAÇÃO</t>
  </si>
  <si>
    <t xml:space="preserve"> 5.1.1 </t>
  </si>
  <si>
    <t xml:space="preserve"> 72178 </t>
  </si>
  <si>
    <t>RETIRADA DE PAREDE EM GESSO ACARTONADO</t>
  </si>
  <si>
    <t xml:space="preserve"> 5.1.2 </t>
  </si>
  <si>
    <t xml:space="preserve"> 97640 </t>
  </si>
  <si>
    <t>REMOÇÃO DE FORROS DE DRYWALL, PVC E FIBROMINERAL, DE FORMA MANUAL, SEM REAPROVEITAMENTO, INCLUSO ESTRUTURA DE FIXAÇÃO. AF_12/2017</t>
  </si>
  <si>
    <t xml:space="preserve"> 5.1.3 </t>
  </si>
  <si>
    <t xml:space="preserve"> 3963 </t>
  </si>
  <si>
    <t>LIXAMENTO DE PISO EM TACOS DE MADEIRA</t>
  </si>
  <si>
    <t xml:space="preserve"> 5.1.4 </t>
  </si>
  <si>
    <t xml:space="preserve"> 95464 </t>
  </si>
  <si>
    <t>APLICAÇÃO DE VERNIZ POLIURETANO EM PISO DE MADEIRA, TRES DEMAOS</t>
  </si>
  <si>
    <t xml:space="preserve"> 5.2 </t>
  </si>
  <si>
    <t xml:space="preserve"> 5.2.1 </t>
  </si>
  <si>
    <t xml:space="preserve"> 5.2.2 </t>
  </si>
  <si>
    <t xml:space="preserve"> 5.2.3 </t>
  </si>
  <si>
    <t xml:space="preserve"> 5.2.4 </t>
  </si>
  <si>
    <t xml:space="preserve"> 5.2.5 </t>
  </si>
  <si>
    <t xml:space="preserve"> 96114 </t>
  </si>
  <si>
    <t>FORRO EM DRYWALL, PARA AMBIENTES COMERCIAIS, INCLUSIVE ESTRUTURA DE FIXAÇÃO. AF_05/2017_P</t>
  </si>
  <si>
    <t xml:space="preserve"> 5.2.6 </t>
  </si>
  <si>
    <t xml:space="preserve"> 5.2.7 </t>
  </si>
  <si>
    <t xml:space="preserve"> 5.2.8 </t>
  </si>
  <si>
    <t xml:space="preserve"> 88496 </t>
  </si>
  <si>
    <t>APLICAÇÃO E LIXAMENTO DE MASSA LÁTEX EM TETO, DUAS DEMÃOS. AF_06/2014</t>
  </si>
  <si>
    <t xml:space="preserve"> 5.2.9 </t>
  </si>
  <si>
    <t xml:space="preserve"> 5.2.10 </t>
  </si>
  <si>
    <t xml:space="preserve"> 96123 </t>
  </si>
  <si>
    <t>ACABAMENTOS PARA FORRO (MOLDURA EM DRYWALL, COM LARGURA DE 15 CM). AF_05/2017_P</t>
  </si>
  <si>
    <t xml:space="preserve"> 5.3 </t>
  </si>
  <si>
    <t xml:space="preserve"> 5.3.1 </t>
  </si>
  <si>
    <t xml:space="preserve"> 5.3.2 </t>
  </si>
  <si>
    <t xml:space="preserve"> 5.3.3 </t>
  </si>
  <si>
    <t xml:space="preserve"> 5.3.4 </t>
  </si>
  <si>
    <t xml:space="preserve"> 5.3.5 </t>
  </si>
  <si>
    <t xml:space="preserve"> 5.3.6 </t>
  </si>
  <si>
    <t xml:space="preserve"> 5.4 </t>
  </si>
  <si>
    <t xml:space="preserve"> 5.4.1 </t>
  </si>
  <si>
    <t xml:space="preserve"> 5.4.2 </t>
  </si>
  <si>
    <t xml:space="preserve"> 5.4.3 </t>
  </si>
  <si>
    <t xml:space="preserve"> 5.4.4 </t>
  </si>
  <si>
    <t xml:space="preserve"> 5.4.5 </t>
  </si>
  <si>
    <t xml:space="preserve"> 5.4.6 </t>
  </si>
  <si>
    <t xml:space="preserve"> 5.4.7 </t>
  </si>
  <si>
    <t xml:space="preserve"> 5.4.8 </t>
  </si>
  <si>
    <t xml:space="preserve"> 5.4.9 </t>
  </si>
  <si>
    <t xml:space="preserve"> 5.4.10 </t>
  </si>
  <si>
    <t xml:space="preserve"> 5.4.11 </t>
  </si>
  <si>
    <t xml:space="preserve"> 91955 </t>
  </si>
  <si>
    <t>INTERRUPTOR PARALELO (1 MÓDULO), 10A/250V, INCLUINDO SUPORTE E PLACA - FORNECIMENTO E INSTALAÇÃO. AF_12/2015</t>
  </si>
  <si>
    <t xml:space="preserve"> 5.4.12 </t>
  </si>
  <si>
    <t xml:space="preserve"> 5.4.13 </t>
  </si>
  <si>
    <t xml:space="preserve"> 5.4.14 </t>
  </si>
  <si>
    <t xml:space="preserve"> 5.4.15 </t>
  </si>
  <si>
    <t xml:space="preserve"> 98307 </t>
  </si>
  <si>
    <t>TOMADA DE REDE RJ45 - FORNECIMENTO E INSTALAÇÃO. AF_11/2019</t>
  </si>
  <si>
    <t xml:space="preserve"> 5.4.16 </t>
  </si>
  <si>
    <t xml:space="preserve"> 91926 </t>
  </si>
  <si>
    <t>CABO DE COBRE FLEXÍVEL ISOLADO, 2,5 MM², ANTI-CHAMA 450/750 V, PARA CIRCUITOS TERMINAIS - FORNECIMENTO E INSTALAÇÃO. AF_12/2015</t>
  </si>
  <si>
    <t xml:space="preserve"> 5.4.17 </t>
  </si>
  <si>
    <t xml:space="preserve"> 92001 </t>
  </si>
  <si>
    <t>TOMADA BAIXA DE EMBUTIR (1 MÓDULO), 2P+T 20 A, INCLUINDO SUPORTE E PLACA - FORNECIMENTO E INSTALAÇÃO. AF_12/2015</t>
  </si>
  <si>
    <t xml:space="preserve"> 5.4.18 </t>
  </si>
  <si>
    <t xml:space="preserve"> 91997 </t>
  </si>
  <si>
    <t>TOMADA MÉDIA DE EMBUTIR (1 MÓDULO), 2P+T 20 A, INCLUINDO SUPORTE E PLACA - FORNECIMENTO E INSTALAÇÃO. AF_12/2015</t>
  </si>
  <si>
    <t xml:space="preserve"> 5.4.19 </t>
  </si>
  <si>
    <t xml:space="preserve"> 91993 </t>
  </si>
  <si>
    <t>TOMADA ALTA DE EMBUTIR (1 MÓDULO), 2P+T 20 A, INCLUINDO SUPORTE E PLACA - FORNECIMENTO E INSTALAÇÃO. AF_12/2015</t>
  </si>
  <si>
    <t xml:space="preserve"> 5.4.20 </t>
  </si>
  <si>
    <t xml:space="preserve"> 12657 </t>
  </si>
  <si>
    <t>Tomada para antena de TV, sem caixa, inclusive conector emenda para cabo coaxial</t>
  </si>
  <si>
    <t xml:space="preserve"> 5.4.21 </t>
  </si>
  <si>
    <t xml:space="preserve"> 7138 </t>
  </si>
  <si>
    <t>Fornecimento e lançamento de cabo utp 4 pares cat 6</t>
  </si>
  <si>
    <t xml:space="preserve"> 5.4.22 </t>
  </si>
  <si>
    <t xml:space="preserve"> 9.006 </t>
  </si>
  <si>
    <t>CERTIFICAÇÃO CATEGORIA 6</t>
  </si>
  <si>
    <t>unid</t>
  </si>
  <si>
    <t xml:space="preserve"> 5.5 </t>
  </si>
  <si>
    <t xml:space="preserve"> 5.5.1 </t>
  </si>
  <si>
    <t xml:space="preserve"> 5.5.2 </t>
  </si>
  <si>
    <t xml:space="preserve"> 5.5.3 </t>
  </si>
  <si>
    <t xml:space="preserve"> 5.5.4 </t>
  </si>
  <si>
    <t xml:space="preserve"> 5.5.5 </t>
  </si>
  <si>
    <t>REF. COMP. CPOS (23.08.170) - Quadro móvel em MDF cru e=15 mm, revestido com laminado de fórmica branca e=0,8mm em cotas as faces, conforme projeto, total de 8 unidades</t>
  </si>
  <si>
    <t xml:space="preserve"> 5.5.6 </t>
  </si>
  <si>
    <t>REMOÇÃO DE ENTULHO PARA ATERRO LICENCIADO</t>
  </si>
  <si>
    <t xml:space="preserve"> 5.5.7 </t>
  </si>
  <si>
    <t>Totais -&gt;</t>
  </si>
  <si>
    <t>_______________________________________________________________
Pedro
Engenheiro Civil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</si>
  <si>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</si>
  <si>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</si>
  <si>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</si>
  <si>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</si>
  <si>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</si>
  <si>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</si>
  <si>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</si>
  <si>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</si>
  <si>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</si>
  <si>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</si>
  <si>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</si>
  <si>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</si>
  <si>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</si>
  <si>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</si>
  <si>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</si>
  <si>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</si>
  <si>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</si>
  <si>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</si>
  <si>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</si>
  <si>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</si>
  <si>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</si>
  <si>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TOTAL</t>
  </si>
  <si>
    <t>BDI=((((1+(AC+S+R+G)/100)x(1+DF/100)x(1+L/100)) / (1-I/100))-1)x100 = 25,00%</t>
  </si>
  <si>
    <t>_______________________________________________________________
Humberto
Engenheiro Eletricista</t>
  </si>
  <si>
    <t>CRONOGRAMA FÍSICO-FINANCEIRO</t>
  </si>
  <si>
    <t>It</t>
  </si>
  <si>
    <t>DESCRIÇÃO</t>
  </si>
  <si>
    <t>30 dias</t>
  </si>
  <si>
    <t>60 dias</t>
  </si>
  <si>
    <t>90 dias</t>
  </si>
  <si>
    <t>TOTAL GERAL</t>
  </si>
  <si>
    <t>EXECUÇÃO DO TED INOVAÇÃO: REFORMA EM 4 SALAS DE AULA – UFSM.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</si>
</sst>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12"/>
      <name val="ZapfHumnst BT"/>
      <family val="2"/>
    </font>
    <font>
      <sz val="12"/>
      <name val="ZapfHumnst BT"/>
      <family val="2"/>
    </font>
    <font>
      <b/>
      <sz val="14"/>
      <name val="Arial Narrow"/>
      <family val="2"/>
    </font>
    <font>
      <b/>
      <sz val="14"/>
      <color rgb="FFFF0000"/>
      <name val="Arial Narrow"/>
      <family val="2"/>
    </font>
    <font>
      <b/>
      <sz val="8"/>
      <name val="ZapfHumnst BT"/>
      <family val="2"/>
    </font>
    <font>
      <b/>
      <sz val="9"/>
      <name val="ZapfHumnst BT"/>
      <family val="2"/>
    </font>
    <font>
      <b/>
      <sz val="10"/>
      <name val="ZapfHumnst BT"/>
      <family val="2"/>
    </font>
    <font>
      <sz val="8"/>
      <name val="ZapfHumnst BT"/>
      <family val="2"/>
    </font>
    <font>
      <b/>
      <sz val="8"/>
      <color indexed="10"/>
      <name val="ZapfHumnst BT"/>
      <family val="2"/>
    </font>
    <font>
      <sz val="10"/>
      <name val="ZapfHumnst BT"/>
      <family val="2"/>
    </font>
  </fonts>
  <fills count="2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5" fillId="0" borderId="0"/>
    <xf numFmtId="9" fontId="25" fillId="0" borderId="0" applyFont="0" applyFill="0" applyBorder="0" applyAlignment="0" applyProtection="0"/>
  </cellStyleXfs>
  <cellXfs count="87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0" fontId="10" fillId="10" borderId="7" xfId="0" applyFont="1" applyFill="1" applyBorder="1" applyAlignment="1">
      <alignment horizontal="left" vertical="top" wrapText="1"/>
    </xf>
    <xf numFmtId="0" fontId="11" fillId="11" borderId="8" xfId="0" applyFont="1" applyFill="1" applyBorder="1" applyAlignment="1">
      <alignment horizontal="center" vertical="top" wrapText="1"/>
    </xf>
    <xf numFmtId="0" fontId="12" fillId="12" borderId="9" xfId="0" applyFont="1" applyFill="1" applyBorder="1" applyAlignment="1">
      <alignment horizontal="right" vertical="top" wrapText="1"/>
    </xf>
    <xf numFmtId="4" fontId="13" fillId="13" borderId="10" xfId="0" applyNumberFormat="1" applyFont="1" applyFill="1" applyBorder="1" applyAlignment="1">
      <alignment horizontal="right" vertical="top" wrapText="1"/>
    </xf>
    <xf numFmtId="0" fontId="15" fillId="14" borderId="0" xfId="0" applyFont="1" applyFill="1" applyAlignment="1">
      <alignment horizontal="left" vertical="top" wrapText="1"/>
    </xf>
    <xf numFmtId="0" fontId="16" fillId="15" borderId="0" xfId="0" applyFont="1" applyFill="1" applyAlignment="1">
      <alignment horizontal="right" vertical="top" wrapText="1"/>
    </xf>
    <xf numFmtId="0" fontId="17" fillId="16" borderId="0" xfId="0" applyFont="1" applyFill="1" applyAlignment="1">
      <alignment horizontal="left" vertical="top" wrapText="1"/>
    </xf>
    <xf numFmtId="0" fontId="18" fillId="17" borderId="0" xfId="0" applyFont="1" applyFill="1" applyAlignment="1">
      <alignment horizontal="center" vertical="top" wrapText="1"/>
    </xf>
    <xf numFmtId="4" fontId="6" fillId="9" borderId="6" xfId="0" applyNumberFormat="1" applyFont="1" applyFill="1" applyBorder="1" applyAlignment="1">
      <alignment horizontal="right" vertical="top" wrapText="1"/>
    </xf>
    <xf numFmtId="4" fontId="16" fillId="15" borderId="0" xfId="0" applyNumberFormat="1" applyFont="1" applyFill="1" applyAlignment="1">
      <alignment horizontal="right" vertical="top" wrapText="1"/>
    </xf>
    <xf numFmtId="49" fontId="19" fillId="18" borderId="11" xfId="0" applyNumberFormat="1" applyFont="1" applyFill="1" applyBorder="1" applyAlignment="1" applyProtection="1">
      <alignment horizontal="left" vertical="center" wrapText="1"/>
      <protection locked="0"/>
    </xf>
    <xf numFmtId="49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0" fillId="18" borderId="11" xfId="0" applyFont="1" applyFill="1" applyBorder="1" applyAlignment="1">
      <alignment horizontal="left"/>
    </xf>
    <xf numFmtId="4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4" fontId="22" fillId="0" borderId="12" xfId="0" applyNumberFormat="1" applyFont="1" applyBorder="1" applyAlignment="1">
      <alignment horizontal="center" vertical="top" wrapText="1"/>
    </xf>
    <xf numFmtId="0" fontId="23" fillId="0" borderId="12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center" vertical="top" wrapText="1"/>
    </xf>
    <xf numFmtId="4" fontId="20" fillId="19" borderId="12" xfId="0" applyNumberFormat="1" applyFont="1" applyFill="1" applyBorder="1" applyAlignment="1" applyProtection="1">
      <alignment horizontal="center" vertical="center" wrapText="1"/>
      <protection locked="0"/>
    </xf>
    <xf numFmtId="0" fontId="24" fillId="20" borderId="0" xfId="0" applyFont="1" applyFill="1" applyAlignment="1">
      <alignment horizontal="center" vertical="top" wrapText="1"/>
    </xf>
    <xf numFmtId="0" fontId="27" fillId="0" borderId="0" xfId="1" applyFont="1" applyBorder="1" applyAlignment="1">
      <alignment vertical="center" wrapText="1"/>
    </xf>
    <xf numFmtId="0" fontId="30" fillId="21" borderId="12" xfId="1" applyFont="1" applyFill="1" applyBorder="1" applyAlignment="1">
      <alignment horizontal="center" vertical="center" wrapText="1"/>
    </xf>
    <xf numFmtId="0" fontId="31" fillId="21" borderId="12" xfId="1" applyFont="1" applyFill="1" applyBorder="1" applyAlignment="1">
      <alignment horizontal="center" vertical="center" wrapText="1"/>
    </xf>
    <xf numFmtId="4" fontId="31" fillId="21" borderId="12" xfId="1" applyNumberFormat="1" applyFont="1" applyFill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9" fontId="30" fillId="0" borderId="12" xfId="1" applyNumberFormat="1" applyFont="1" applyBorder="1" applyAlignment="1">
      <alignment horizontal="center" vertical="center" wrapText="1"/>
    </xf>
    <xf numFmtId="0" fontId="32" fillId="0" borderId="0" xfId="1" applyFont="1" applyBorder="1" applyAlignment="1">
      <alignment vertical="center" wrapText="1"/>
    </xf>
    <xf numFmtId="4" fontId="30" fillId="0" borderId="12" xfId="1" applyNumberFormat="1" applyFont="1" applyBorder="1" applyAlignment="1">
      <alignment horizontal="center" vertical="center" wrapText="1"/>
    </xf>
    <xf numFmtId="4" fontId="30" fillId="22" borderId="12" xfId="1" applyNumberFormat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center" vertical="center" wrapText="1"/>
    </xf>
    <xf numFmtId="0" fontId="32" fillId="0" borderId="12" xfId="1" applyFont="1" applyBorder="1" applyAlignment="1">
      <alignment horizontal="center" vertical="center" wrapText="1"/>
    </xf>
    <xf numFmtId="4" fontId="30" fillId="0" borderId="12" xfId="1" applyNumberFormat="1" applyFont="1" applyBorder="1" applyAlignment="1">
      <alignment horizontal="center" wrapText="1"/>
    </xf>
    <xf numFmtId="4" fontId="32" fillId="0" borderId="0" xfId="1" applyNumberFormat="1" applyFont="1" applyBorder="1" applyAlignment="1">
      <alignment horizontal="center" vertical="center" wrapText="1"/>
    </xf>
    <xf numFmtId="4" fontId="32" fillId="0" borderId="12" xfId="1" applyNumberFormat="1" applyFont="1" applyBorder="1" applyAlignment="1">
      <alignment horizontal="center" vertical="center" wrapText="1"/>
    </xf>
    <xf numFmtId="4" fontId="33" fillId="0" borderId="12" xfId="1" applyNumberFormat="1" applyFont="1" applyBorder="1" applyAlignment="1">
      <alignment horizontal="center" vertical="center" wrapText="1"/>
    </xf>
    <xf numFmtId="4" fontId="34" fillId="0" borderId="12" xfId="1" applyNumberFormat="1" applyFont="1" applyBorder="1" applyAlignment="1">
      <alignment horizontal="center" vertical="center" wrapText="1"/>
    </xf>
    <xf numFmtId="0" fontId="35" fillId="0" borderId="0" xfId="1" applyFont="1" applyBorder="1" applyAlignment="1">
      <alignment vertical="center" wrapText="1"/>
    </xf>
    <xf numFmtId="4" fontId="35" fillId="0" borderId="0" xfId="1" applyNumberFormat="1" applyFont="1" applyBorder="1" applyAlignment="1">
      <alignment vertical="center" wrapText="1"/>
    </xf>
    <xf numFmtId="0" fontId="35" fillId="0" borderId="0" xfId="1" applyFont="1" applyBorder="1" applyAlignment="1">
      <alignment horizontal="center" vertical="center" wrapText="1"/>
    </xf>
    <xf numFmtId="0" fontId="33" fillId="0" borderId="0" xfId="1" applyFont="1" applyBorder="1" applyAlignment="1">
      <alignment vertical="center" wrapText="1"/>
    </xf>
    <xf numFmtId="0" fontId="33" fillId="0" borderId="0" xfId="1" applyFont="1" applyBorder="1" applyAlignment="1">
      <alignment horizontal="center" vertical="center" wrapText="1"/>
    </xf>
    <xf numFmtId="49" fontId="29" fillId="0" borderId="12" xfId="1" applyNumberFormat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right" vertical="center" wrapText="1"/>
    </xf>
    <xf numFmtId="0" fontId="9" fillId="14" borderId="0" xfId="0" applyFont="1" applyFill="1" applyAlignment="1">
      <alignment horizontal="left" vertical="top" wrapText="1"/>
    </xf>
    <xf numFmtId="0" fontId="16" fillId="15" borderId="18" xfId="0" applyFont="1" applyFill="1" applyBorder="1" applyAlignment="1">
      <alignment horizontal="center" vertical="top" wrapText="1"/>
    </xf>
    <xf numFmtId="0" fontId="16" fillId="15" borderId="19" xfId="0" applyFont="1" applyFill="1" applyBorder="1" applyAlignment="1">
      <alignment horizontal="center" vertical="top" wrapText="1"/>
    </xf>
    <xf numFmtId="0" fontId="16" fillId="15" borderId="20" xfId="0" applyFont="1" applyFill="1" applyBorder="1" applyAlignment="1">
      <alignment horizontal="center" vertical="top" wrapText="1"/>
    </xf>
    <xf numFmtId="0" fontId="16" fillId="15" borderId="21" xfId="0" applyFont="1" applyFill="1" applyBorder="1" applyAlignment="1">
      <alignment horizontal="center" vertical="top" wrapText="1"/>
    </xf>
    <xf numFmtId="0" fontId="16" fillId="15" borderId="0" xfId="0" applyFont="1" applyFill="1" applyBorder="1" applyAlignment="1">
      <alignment horizontal="center" vertical="top" wrapText="1"/>
    </xf>
    <xf numFmtId="0" fontId="16" fillId="15" borderId="22" xfId="0" applyFont="1" applyFill="1" applyBorder="1" applyAlignment="1">
      <alignment horizontal="center" vertical="top" wrapText="1"/>
    </xf>
    <xf numFmtId="0" fontId="16" fillId="15" borderId="23" xfId="0" applyFont="1" applyFill="1" applyBorder="1" applyAlignment="1">
      <alignment horizontal="center" vertical="top" wrapText="1"/>
    </xf>
    <xf numFmtId="0" fontId="16" fillId="15" borderId="24" xfId="0" applyFont="1" applyFill="1" applyBorder="1" applyAlignment="1">
      <alignment horizontal="center" vertical="top" wrapText="1"/>
    </xf>
    <xf numFmtId="0" fontId="16" fillId="15" borderId="25" xfId="0" applyFont="1" applyFill="1" applyBorder="1" applyAlignment="1">
      <alignment horizontal="center" vertical="top" wrapText="1"/>
    </xf>
    <xf numFmtId="0" fontId="16" fillId="15" borderId="0" xfId="0" applyFont="1" applyFill="1" applyAlignment="1">
      <alignment horizontal="right" vertical="top" wrapText="1"/>
    </xf>
    <xf numFmtId="0" fontId="14" fillId="17" borderId="0" xfId="0" applyFont="1" applyFill="1" applyAlignment="1">
      <alignment horizontal="center" vertical="top" wrapText="1"/>
    </xf>
    <xf numFmtId="0" fontId="0" fillId="0" borderId="0" xfId="0"/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49" fontId="19" fillId="19" borderId="12" xfId="0" applyNumberFormat="1" applyFont="1" applyFill="1" applyBorder="1" applyAlignment="1" applyProtection="1">
      <alignment horizontal="center" vertical="center" wrapText="1"/>
      <protection locked="0"/>
    </xf>
    <xf numFmtId="0" fontId="18" fillId="17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5" fillId="14" borderId="0" xfId="0" applyFont="1" applyFill="1" applyAlignment="1">
      <alignment horizontal="left" vertical="top" wrapText="1"/>
    </xf>
    <xf numFmtId="4" fontId="32" fillId="0" borderId="12" xfId="1" applyNumberFormat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left" vertical="center" wrapText="1"/>
    </xf>
    <xf numFmtId="0" fontId="26" fillId="0" borderId="15" xfId="1" applyFont="1" applyBorder="1" applyAlignment="1">
      <alignment horizontal="center" vertical="center" wrapText="1"/>
    </xf>
    <xf numFmtId="0" fontId="26" fillId="0" borderId="16" xfId="1" applyFont="1" applyBorder="1" applyAlignment="1">
      <alignment horizontal="center" vertical="center" wrapText="1"/>
    </xf>
    <xf numFmtId="0" fontId="26" fillId="0" borderId="17" xfId="1" applyFont="1" applyBorder="1" applyAlignment="1">
      <alignment horizontal="center" vertical="center" wrapText="1"/>
    </xf>
    <xf numFmtId="49" fontId="28" fillId="0" borderId="15" xfId="1" applyNumberFormat="1" applyFont="1" applyBorder="1" applyAlignment="1">
      <alignment horizontal="right" vertical="center" wrapText="1"/>
    </xf>
    <xf numFmtId="49" fontId="28" fillId="0" borderId="16" xfId="1" applyNumberFormat="1" applyFont="1" applyBorder="1" applyAlignment="1">
      <alignment horizontal="right" vertical="center" wrapText="1"/>
    </xf>
  </cellXfs>
  <cellStyles count="3">
    <cellStyle name="Normal" xfId="0" builtinId="0"/>
    <cellStyle name="Normal 4 2" xfId="1"/>
    <cellStyle name="Porcentagem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000125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7"/>
  <sheetViews>
    <sheetView tabSelected="1" showOutlineSymbols="0" showWhiteSpace="0" topLeftCell="A184" zoomScale="70" zoomScaleNormal="70" workbookViewId="0">
      <selection activeCell="L3" sqref="L3"/>
    </sheetView>
  </sheetViews>
  <sheetFormatPr defaultRowHeight="14.25"/>
  <cols>
    <col min="1" max="3" width="10" bestFit="1" customWidth="1"/>
    <col min="4" max="4" width="53.875" customWidth="1"/>
    <col min="5" max="5" width="11.125" customWidth="1"/>
    <col min="6" max="6" width="14.625" customWidth="1"/>
    <col min="7" max="9" width="10" bestFit="1" customWidth="1"/>
    <col min="10" max="10" width="11.375" customWidth="1"/>
  </cols>
  <sheetData>
    <row r="1" spans="1:10" ht="15">
      <c r="A1" s="1"/>
      <c r="B1" s="1"/>
      <c r="C1" s="1"/>
      <c r="D1" s="1" t="s">
        <v>0</v>
      </c>
      <c r="E1" s="77"/>
      <c r="F1" s="77"/>
      <c r="G1" s="77" t="s">
        <v>1</v>
      </c>
      <c r="H1" s="77"/>
      <c r="I1" s="77"/>
      <c r="J1" s="1"/>
    </row>
    <row r="2" spans="1:10" ht="25.5">
      <c r="A2" s="11"/>
      <c r="B2" s="11"/>
      <c r="C2" s="11"/>
      <c r="D2" s="55" t="s">
        <v>398</v>
      </c>
      <c r="E2" s="78"/>
      <c r="F2" s="78"/>
      <c r="G2" s="78" t="s">
        <v>3</v>
      </c>
      <c r="H2" s="78"/>
      <c r="I2" s="78"/>
      <c r="J2" s="11"/>
    </row>
    <row r="3" spans="1:10" ht="38.25" customHeight="1">
      <c r="A3" s="73" t="s">
        <v>4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ht="15" customHeight="1">
      <c r="A4" s="74" t="s">
        <v>5</v>
      </c>
      <c r="B4" s="75" t="s">
        <v>6</v>
      </c>
      <c r="C4" s="74" t="s">
        <v>7</v>
      </c>
      <c r="D4" s="74" t="s">
        <v>8</v>
      </c>
      <c r="E4" s="76" t="s">
        <v>9</v>
      </c>
      <c r="F4" s="75" t="s">
        <v>10</v>
      </c>
      <c r="G4" s="76" t="s">
        <v>11</v>
      </c>
      <c r="H4" s="74"/>
      <c r="I4" s="74"/>
      <c r="J4" s="2"/>
    </row>
    <row r="5" spans="1:10" ht="15" customHeight="1">
      <c r="A5" s="75"/>
      <c r="B5" s="75"/>
      <c r="C5" s="75"/>
      <c r="D5" s="75"/>
      <c r="E5" s="75"/>
      <c r="F5" s="75"/>
      <c r="G5" s="3" t="s">
        <v>13</v>
      </c>
      <c r="H5" s="3" t="s">
        <v>14</v>
      </c>
      <c r="I5" s="3" t="s">
        <v>12</v>
      </c>
      <c r="J5" s="3" t="s">
        <v>12</v>
      </c>
    </row>
    <row r="6" spans="1:10" ht="24" customHeight="1">
      <c r="A6" s="4" t="s">
        <v>15</v>
      </c>
      <c r="B6" s="4"/>
      <c r="C6" s="4"/>
      <c r="D6" s="4" t="s">
        <v>16</v>
      </c>
      <c r="E6" s="4"/>
      <c r="F6" s="5"/>
      <c r="G6" s="4"/>
      <c r="H6" s="4"/>
      <c r="I6" s="4"/>
      <c r="J6" s="6">
        <f>SUM(J7:J12)</f>
        <v>54994.8</v>
      </c>
    </row>
    <row r="7" spans="1:10" ht="24" customHeight="1">
      <c r="A7" s="7" t="s">
        <v>17</v>
      </c>
      <c r="B7" s="9" t="s">
        <v>18</v>
      </c>
      <c r="C7" s="7" t="s">
        <v>19</v>
      </c>
      <c r="D7" s="7" t="s">
        <v>20</v>
      </c>
      <c r="E7" s="8" t="s">
        <v>21</v>
      </c>
      <c r="F7" s="9">
        <v>3</v>
      </c>
      <c r="G7" s="10">
        <v>11823.39</v>
      </c>
      <c r="H7" s="10">
        <v>383.81</v>
      </c>
      <c r="I7" s="10">
        <f>G7+H7</f>
        <v>12207.199999999999</v>
      </c>
      <c r="J7" s="10">
        <f>F7*I7</f>
        <v>36621.599999999999</v>
      </c>
    </row>
    <row r="8" spans="1:10" ht="24" customHeight="1">
      <c r="A8" s="7" t="s">
        <v>22</v>
      </c>
      <c r="B8" s="9" t="s">
        <v>23</v>
      </c>
      <c r="C8" s="7" t="s">
        <v>19</v>
      </c>
      <c r="D8" s="7" t="s">
        <v>24</v>
      </c>
      <c r="E8" s="8" t="s">
        <v>25</v>
      </c>
      <c r="F8" s="9">
        <v>30</v>
      </c>
      <c r="G8" s="10">
        <v>93.97</v>
      </c>
      <c r="H8" s="10">
        <v>1.46</v>
      </c>
      <c r="I8" s="10">
        <f t="shared" ref="I8:I12" si="0">G8+H8</f>
        <v>95.429999999999993</v>
      </c>
      <c r="J8" s="10">
        <f t="shared" ref="J8:J12" si="1">F8*I8</f>
        <v>2862.8999999999996</v>
      </c>
    </row>
    <row r="9" spans="1:10" ht="24" customHeight="1">
      <c r="A9" s="7" t="s">
        <v>26</v>
      </c>
      <c r="B9" s="9" t="s">
        <v>27</v>
      </c>
      <c r="C9" s="7" t="s">
        <v>19</v>
      </c>
      <c r="D9" s="7" t="s">
        <v>28</v>
      </c>
      <c r="E9" s="8" t="s">
        <v>29</v>
      </c>
      <c r="F9" s="9">
        <v>8</v>
      </c>
      <c r="G9" s="10">
        <v>45.95</v>
      </c>
      <c r="H9" s="10">
        <v>422.56</v>
      </c>
      <c r="I9" s="10">
        <f t="shared" si="0"/>
        <v>468.51</v>
      </c>
      <c r="J9" s="10">
        <f t="shared" si="1"/>
        <v>3748.08</v>
      </c>
    </row>
    <row r="10" spans="1:10" ht="24" customHeight="1">
      <c r="A10" s="7" t="s">
        <v>30</v>
      </c>
      <c r="B10" s="9" t="s">
        <v>31</v>
      </c>
      <c r="C10" s="7" t="s">
        <v>19</v>
      </c>
      <c r="D10" s="7" t="s">
        <v>32</v>
      </c>
      <c r="E10" s="8" t="s">
        <v>29</v>
      </c>
      <c r="F10" s="9">
        <v>32</v>
      </c>
      <c r="G10" s="10">
        <v>3.55</v>
      </c>
      <c r="H10" s="10">
        <v>4.12</v>
      </c>
      <c r="I10" s="10">
        <f t="shared" si="0"/>
        <v>7.67</v>
      </c>
      <c r="J10" s="10">
        <f t="shared" si="1"/>
        <v>245.44</v>
      </c>
    </row>
    <row r="11" spans="1:10" ht="24" customHeight="1">
      <c r="A11" s="7" t="s">
        <v>33</v>
      </c>
      <c r="B11" s="9" t="s">
        <v>34</v>
      </c>
      <c r="C11" s="7" t="s">
        <v>35</v>
      </c>
      <c r="D11" s="7" t="s">
        <v>36</v>
      </c>
      <c r="E11" s="8" t="s">
        <v>29</v>
      </c>
      <c r="F11" s="9">
        <v>279</v>
      </c>
      <c r="G11" s="10">
        <v>2.42</v>
      </c>
      <c r="H11" s="10">
        <v>0</v>
      </c>
      <c r="I11" s="10">
        <f t="shared" si="0"/>
        <v>2.42</v>
      </c>
      <c r="J11" s="10">
        <f t="shared" si="1"/>
        <v>675.18</v>
      </c>
    </row>
    <row r="12" spans="1:10" ht="36" customHeight="1">
      <c r="A12" s="7" t="s">
        <v>37</v>
      </c>
      <c r="B12" s="9" t="s">
        <v>38</v>
      </c>
      <c r="C12" s="7" t="s">
        <v>19</v>
      </c>
      <c r="D12" s="7" t="s">
        <v>39</v>
      </c>
      <c r="E12" s="8" t="s">
        <v>29</v>
      </c>
      <c r="F12" s="9">
        <v>20</v>
      </c>
      <c r="G12" s="10">
        <v>233.63</v>
      </c>
      <c r="H12" s="10">
        <v>308.45</v>
      </c>
      <c r="I12" s="10">
        <f t="shared" si="0"/>
        <v>542.07999999999993</v>
      </c>
      <c r="J12" s="10">
        <f t="shared" si="1"/>
        <v>10841.599999999999</v>
      </c>
    </row>
    <row r="13" spans="1:10" ht="24" customHeight="1">
      <c r="A13" s="4" t="s">
        <v>40</v>
      </c>
      <c r="B13" s="4"/>
      <c r="C13" s="4"/>
      <c r="D13" s="4" t="s">
        <v>41</v>
      </c>
      <c r="E13" s="4"/>
      <c r="F13" s="5"/>
      <c r="G13" s="4"/>
      <c r="H13" s="4"/>
      <c r="I13" s="4"/>
      <c r="J13" s="6">
        <f>J14+J23+J30+J45</f>
        <v>52115.373</v>
      </c>
    </row>
    <row r="14" spans="1:10" ht="24" customHeight="1">
      <c r="A14" s="4" t="s">
        <v>42</v>
      </c>
      <c r="B14" s="4"/>
      <c r="C14" s="4"/>
      <c r="D14" s="4" t="s">
        <v>43</v>
      </c>
      <c r="E14" s="4"/>
      <c r="F14" s="5"/>
      <c r="G14" s="4"/>
      <c r="H14" s="4"/>
      <c r="I14" s="4"/>
      <c r="J14" s="6">
        <f>SUM(J15:J22)</f>
        <v>25633.719999999998</v>
      </c>
    </row>
    <row r="15" spans="1:10" ht="24" customHeight="1">
      <c r="A15" s="7" t="s">
        <v>44</v>
      </c>
      <c r="B15" s="9" t="s">
        <v>45</v>
      </c>
      <c r="C15" s="7" t="s">
        <v>46</v>
      </c>
      <c r="D15" s="7" t="s">
        <v>47</v>
      </c>
      <c r="E15" s="8" t="s">
        <v>29</v>
      </c>
      <c r="F15" s="9">
        <v>76</v>
      </c>
      <c r="G15" s="10">
        <v>15.59</v>
      </c>
      <c r="H15" s="10">
        <v>5.82</v>
      </c>
      <c r="I15" s="10">
        <f t="shared" ref="I15" si="2">G15+H15</f>
        <v>21.41</v>
      </c>
      <c r="J15" s="10">
        <f t="shared" ref="J15" si="3">F15*I15</f>
        <v>1627.16</v>
      </c>
    </row>
    <row r="16" spans="1:10" ht="36" customHeight="1">
      <c r="A16" s="7" t="s">
        <v>48</v>
      </c>
      <c r="B16" s="9" t="s">
        <v>49</v>
      </c>
      <c r="C16" s="7" t="s">
        <v>19</v>
      </c>
      <c r="D16" s="7" t="s">
        <v>50</v>
      </c>
      <c r="E16" s="8" t="s">
        <v>29</v>
      </c>
      <c r="F16" s="9">
        <v>76</v>
      </c>
      <c r="G16" s="10">
        <v>16.98</v>
      </c>
      <c r="H16" s="10">
        <v>36.33</v>
      </c>
      <c r="I16" s="10">
        <f t="shared" ref="I16:I22" si="4">G16+H16</f>
        <v>53.31</v>
      </c>
      <c r="J16" s="10">
        <f t="shared" ref="J16:J22" si="5">F16*I16</f>
        <v>4051.5600000000004</v>
      </c>
    </row>
    <row r="17" spans="1:10" ht="36" customHeight="1">
      <c r="A17" s="7" t="s">
        <v>51</v>
      </c>
      <c r="B17" s="9" t="s">
        <v>52</v>
      </c>
      <c r="C17" s="7" t="s">
        <v>19</v>
      </c>
      <c r="D17" s="7" t="s">
        <v>53</v>
      </c>
      <c r="E17" s="8" t="s">
        <v>29</v>
      </c>
      <c r="F17" s="9">
        <v>76</v>
      </c>
      <c r="G17" s="10">
        <v>6.41</v>
      </c>
      <c r="H17" s="10">
        <v>161.6</v>
      </c>
      <c r="I17" s="10">
        <f t="shared" si="4"/>
        <v>168.01</v>
      </c>
      <c r="J17" s="10">
        <f t="shared" si="5"/>
        <v>12768.759999999998</v>
      </c>
    </row>
    <row r="18" spans="1:10" ht="24" customHeight="1">
      <c r="A18" s="7" t="s">
        <v>54</v>
      </c>
      <c r="B18" s="9" t="s">
        <v>55</v>
      </c>
      <c r="C18" s="7" t="s">
        <v>46</v>
      </c>
      <c r="D18" s="7" t="s">
        <v>56</v>
      </c>
      <c r="E18" s="8" t="s">
        <v>29</v>
      </c>
      <c r="F18" s="9">
        <v>31</v>
      </c>
      <c r="G18" s="10">
        <v>1.8</v>
      </c>
      <c r="H18" s="10">
        <v>44.97</v>
      </c>
      <c r="I18" s="10">
        <f t="shared" si="4"/>
        <v>46.769999999999996</v>
      </c>
      <c r="J18" s="10">
        <f t="shared" si="5"/>
        <v>1449.87</v>
      </c>
    </row>
    <row r="19" spans="1:10" ht="24" customHeight="1">
      <c r="A19" s="7" t="s">
        <v>57</v>
      </c>
      <c r="B19" s="9" t="s">
        <v>58</v>
      </c>
      <c r="C19" s="7" t="s">
        <v>19</v>
      </c>
      <c r="D19" s="7" t="s">
        <v>59</v>
      </c>
      <c r="E19" s="8" t="s">
        <v>60</v>
      </c>
      <c r="F19" s="9">
        <v>35</v>
      </c>
      <c r="G19" s="10">
        <v>2.52</v>
      </c>
      <c r="H19" s="10">
        <v>46.58</v>
      </c>
      <c r="I19" s="10">
        <f t="shared" si="4"/>
        <v>49.1</v>
      </c>
      <c r="J19" s="10">
        <f t="shared" si="5"/>
        <v>1718.5</v>
      </c>
    </row>
    <row r="20" spans="1:10" ht="48" customHeight="1">
      <c r="A20" s="7" t="s">
        <v>61</v>
      </c>
      <c r="B20" s="9" t="s">
        <v>62</v>
      </c>
      <c r="C20" s="7" t="s">
        <v>46</v>
      </c>
      <c r="D20" s="7" t="s">
        <v>63</v>
      </c>
      <c r="E20" s="8" t="s">
        <v>29</v>
      </c>
      <c r="F20" s="9">
        <v>14</v>
      </c>
      <c r="G20" s="10">
        <v>17.59</v>
      </c>
      <c r="H20" s="10">
        <v>138.99</v>
      </c>
      <c r="I20" s="10">
        <f t="shared" si="4"/>
        <v>156.58000000000001</v>
      </c>
      <c r="J20" s="10">
        <f t="shared" si="5"/>
        <v>2192.1200000000003</v>
      </c>
    </row>
    <row r="21" spans="1:10" ht="36" customHeight="1">
      <c r="A21" s="7" t="s">
        <v>64</v>
      </c>
      <c r="B21" s="9" t="s">
        <v>65</v>
      </c>
      <c r="C21" s="7" t="s">
        <v>46</v>
      </c>
      <c r="D21" s="7" t="s">
        <v>66</v>
      </c>
      <c r="E21" s="8" t="s">
        <v>29</v>
      </c>
      <c r="F21" s="9">
        <v>11</v>
      </c>
      <c r="G21" s="10">
        <v>11.14</v>
      </c>
      <c r="H21" s="10">
        <v>87.46</v>
      </c>
      <c r="I21" s="10">
        <f t="shared" si="4"/>
        <v>98.6</v>
      </c>
      <c r="J21" s="10">
        <f t="shared" si="5"/>
        <v>1084.5999999999999</v>
      </c>
    </row>
    <row r="22" spans="1:10" ht="36" customHeight="1">
      <c r="A22" s="7" t="s">
        <v>67</v>
      </c>
      <c r="B22" s="9" t="s">
        <v>68</v>
      </c>
      <c r="C22" s="7" t="s">
        <v>46</v>
      </c>
      <c r="D22" s="7" t="s">
        <v>69</v>
      </c>
      <c r="E22" s="8" t="s">
        <v>29</v>
      </c>
      <c r="F22" s="9">
        <v>5</v>
      </c>
      <c r="G22" s="10">
        <v>35.94</v>
      </c>
      <c r="H22" s="10">
        <v>112.29</v>
      </c>
      <c r="I22" s="10">
        <f t="shared" si="4"/>
        <v>148.23000000000002</v>
      </c>
      <c r="J22" s="10">
        <f t="shared" si="5"/>
        <v>741.15000000000009</v>
      </c>
    </row>
    <row r="23" spans="1:10" ht="24" customHeight="1">
      <c r="A23" s="4" t="s">
        <v>70</v>
      </c>
      <c r="B23" s="4"/>
      <c r="C23" s="4"/>
      <c r="D23" s="4" t="s">
        <v>71</v>
      </c>
      <c r="E23" s="4"/>
      <c r="F23" s="5"/>
      <c r="G23" s="4"/>
      <c r="H23" s="4"/>
      <c r="I23" s="4"/>
      <c r="J23" s="6">
        <f>SUM(J24:J29)</f>
        <v>3370.58</v>
      </c>
    </row>
    <row r="24" spans="1:10" ht="24" customHeight="1">
      <c r="A24" s="7" t="s">
        <v>72</v>
      </c>
      <c r="B24" s="9" t="s">
        <v>73</v>
      </c>
      <c r="C24" s="7" t="s">
        <v>19</v>
      </c>
      <c r="D24" s="7" t="s">
        <v>74</v>
      </c>
      <c r="E24" s="8" t="s">
        <v>29</v>
      </c>
      <c r="F24" s="9">
        <v>112</v>
      </c>
      <c r="G24" s="10">
        <v>0.61</v>
      </c>
      <c r="H24" s="10">
        <v>2.54</v>
      </c>
      <c r="I24" s="10">
        <f t="shared" ref="I24" si="6">G24+H24</f>
        <v>3.15</v>
      </c>
      <c r="J24" s="10">
        <f t="shared" ref="J24" si="7">F24*I24</f>
        <v>352.8</v>
      </c>
    </row>
    <row r="25" spans="1:10" ht="24" customHeight="1">
      <c r="A25" s="7" t="s">
        <v>75</v>
      </c>
      <c r="B25" s="9" t="s">
        <v>76</v>
      </c>
      <c r="C25" s="7" t="s">
        <v>19</v>
      </c>
      <c r="D25" s="7" t="s">
        <v>77</v>
      </c>
      <c r="E25" s="8" t="s">
        <v>29</v>
      </c>
      <c r="F25" s="9">
        <v>112</v>
      </c>
      <c r="G25" s="10">
        <v>2.94</v>
      </c>
      <c r="H25" s="10">
        <v>9.4600000000000009</v>
      </c>
      <c r="I25" s="10">
        <f t="shared" ref="I25:I29" si="8">G25+H25</f>
        <v>12.4</v>
      </c>
      <c r="J25" s="10">
        <f t="shared" ref="J25:J29" si="9">F25*I25</f>
        <v>1388.8</v>
      </c>
    </row>
    <row r="26" spans="1:10" ht="24" customHeight="1">
      <c r="A26" s="7" t="s">
        <v>78</v>
      </c>
      <c r="B26" s="9" t="s">
        <v>79</v>
      </c>
      <c r="C26" s="7" t="s">
        <v>19</v>
      </c>
      <c r="D26" s="7" t="s">
        <v>80</v>
      </c>
      <c r="E26" s="8" t="s">
        <v>29</v>
      </c>
      <c r="F26" s="9">
        <v>76</v>
      </c>
      <c r="G26" s="10">
        <v>0.8</v>
      </c>
      <c r="H26" s="10">
        <v>2.62</v>
      </c>
      <c r="I26" s="10">
        <f t="shared" si="8"/>
        <v>3.42</v>
      </c>
      <c r="J26" s="10">
        <f t="shared" si="9"/>
        <v>259.92</v>
      </c>
    </row>
    <row r="27" spans="1:10" ht="24" customHeight="1">
      <c r="A27" s="7" t="s">
        <v>81</v>
      </c>
      <c r="B27" s="9" t="s">
        <v>82</v>
      </c>
      <c r="C27" s="7" t="s">
        <v>19</v>
      </c>
      <c r="D27" s="7" t="s">
        <v>83</v>
      </c>
      <c r="E27" s="8" t="s">
        <v>29</v>
      </c>
      <c r="F27" s="9">
        <v>76</v>
      </c>
      <c r="G27" s="10">
        <v>3.84</v>
      </c>
      <c r="H27" s="10">
        <v>9.81</v>
      </c>
      <c r="I27" s="10">
        <f t="shared" si="8"/>
        <v>13.65</v>
      </c>
      <c r="J27" s="10">
        <f t="shared" si="9"/>
        <v>1037.4000000000001</v>
      </c>
    </row>
    <row r="28" spans="1:10" ht="48" customHeight="1">
      <c r="A28" s="7" t="s">
        <v>84</v>
      </c>
      <c r="B28" s="9" t="s">
        <v>85</v>
      </c>
      <c r="C28" s="7" t="s">
        <v>19</v>
      </c>
      <c r="D28" s="7" t="s">
        <v>86</v>
      </c>
      <c r="E28" s="8" t="s">
        <v>29</v>
      </c>
      <c r="F28" s="9">
        <v>18</v>
      </c>
      <c r="G28" s="10">
        <v>3.77</v>
      </c>
      <c r="H28" s="10">
        <v>5.74</v>
      </c>
      <c r="I28" s="10">
        <f t="shared" si="8"/>
        <v>9.51</v>
      </c>
      <c r="J28" s="10">
        <f t="shared" si="9"/>
        <v>171.18</v>
      </c>
    </row>
    <row r="29" spans="1:10" ht="24" customHeight="1">
      <c r="A29" s="7" t="s">
        <v>87</v>
      </c>
      <c r="B29" s="9" t="s">
        <v>88</v>
      </c>
      <c r="C29" s="7" t="s">
        <v>19</v>
      </c>
      <c r="D29" s="7" t="s">
        <v>89</v>
      </c>
      <c r="E29" s="8" t="s">
        <v>29</v>
      </c>
      <c r="F29" s="9">
        <v>8</v>
      </c>
      <c r="G29" s="10">
        <v>9.81</v>
      </c>
      <c r="H29" s="10">
        <v>10.25</v>
      </c>
      <c r="I29" s="10">
        <f t="shared" si="8"/>
        <v>20.060000000000002</v>
      </c>
      <c r="J29" s="10">
        <f t="shared" si="9"/>
        <v>160.48000000000002</v>
      </c>
    </row>
    <row r="30" spans="1:10" ht="24" customHeight="1">
      <c r="A30" s="4" t="s">
        <v>90</v>
      </c>
      <c r="B30" s="4"/>
      <c r="C30" s="4"/>
      <c r="D30" s="4" t="s">
        <v>91</v>
      </c>
      <c r="E30" s="4"/>
      <c r="F30" s="5"/>
      <c r="G30" s="4"/>
      <c r="H30" s="4"/>
      <c r="I30" s="4"/>
      <c r="J30" s="6">
        <f>SUM(J31:J44)</f>
        <v>13028.343000000001</v>
      </c>
    </row>
    <row r="31" spans="1:10" ht="96" customHeight="1">
      <c r="A31" s="7" t="s">
        <v>92</v>
      </c>
      <c r="B31" s="9" t="s">
        <v>93</v>
      </c>
      <c r="C31" s="7" t="s">
        <v>46</v>
      </c>
      <c r="D31" s="7" t="s">
        <v>94</v>
      </c>
      <c r="E31" s="8" t="s">
        <v>95</v>
      </c>
      <c r="F31" s="9">
        <v>26</v>
      </c>
      <c r="G31" s="10">
        <v>1.6</v>
      </c>
      <c r="H31" s="10">
        <v>5.13</v>
      </c>
      <c r="I31" s="10">
        <f t="shared" ref="I31" si="10">G31+H31</f>
        <v>6.73</v>
      </c>
      <c r="J31" s="10">
        <f t="shared" ref="J31" si="11">F31*I31</f>
        <v>174.98000000000002</v>
      </c>
    </row>
    <row r="32" spans="1:10" ht="84" customHeight="1">
      <c r="A32" s="7" t="s">
        <v>96</v>
      </c>
      <c r="B32" s="9" t="s">
        <v>97</v>
      </c>
      <c r="C32" s="7" t="s">
        <v>46</v>
      </c>
      <c r="D32" s="7" t="s">
        <v>98</v>
      </c>
      <c r="E32" s="8" t="s">
        <v>99</v>
      </c>
      <c r="F32" s="9">
        <v>10</v>
      </c>
      <c r="G32" s="10">
        <v>33.57</v>
      </c>
      <c r="H32" s="10">
        <v>205.51</v>
      </c>
      <c r="I32" s="10">
        <f t="shared" ref="I32:I44" si="12">G32+H32</f>
        <v>239.07999999999998</v>
      </c>
      <c r="J32" s="10">
        <f t="shared" ref="J32:J44" si="13">F32*I32</f>
        <v>2390.7999999999997</v>
      </c>
    </row>
    <row r="33" spans="1:10" ht="60" customHeight="1">
      <c r="A33" s="7" t="s">
        <v>100</v>
      </c>
      <c r="B33" s="9" t="s">
        <v>101</v>
      </c>
      <c r="C33" s="7" t="s">
        <v>46</v>
      </c>
      <c r="D33" s="7" t="s">
        <v>102</v>
      </c>
      <c r="E33" s="8" t="s">
        <v>103</v>
      </c>
      <c r="F33" s="9">
        <v>31</v>
      </c>
      <c r="G33" s="10">
        <v>16.78</v>
      </c>
      <c r="H33" s="10">
        <v>87.78</v>
      </c>
      <c r="I33" s="10">
        <f t="shared" si="12"/>
        <v>104.56</v>
      </c>
      <c r="J33" s="10">
        <f t="shared" si="13"/>
        <v>3241.36</v>
      </c>
    </row>
    <row r="34" spans="1:10" ht="36" customHeight="1">
      <c r="A34" s="7" t="s">
        <v>104</v>
      </c>
      <c r="B34" s="9" t="s">
        <v>105</v>
      </c>
      <c r="C34" s="7" t="s">
        <v>19</v>
      </c>
      <c r="D34" s="7" t="s">
        <v>106</v>
      </c>
      <c r="E34" s="8" t="s">
        <v>107</v>
      </c>
      <c r="F34" s="9">
        <v>12</v>
      </c>
      <c r="G34" s="10">
        <v>11.51</v>
      </c>
      <c r="H34" s="10">
        <v>16.239999999999998</v>
      </c>
      <c r="I34" s="10">
        <f t="shared" si="12"/>
        <v>27.75</v>
      </c>
      <c r="J34" s="10">
        <f t="shared" si="13"/>
        <v>333</v>
      </c>
    </row>
    <row r="35" spans="1:10" ht="36" customHeight="1">
      <c r="A35" s="7" t="s">
        <v>108</v>
      </c>
      <c r="B35" s="9" t="s">
        <v>109</v>
      </c>
      <c r="C35" s="7" t="s">
        <v>19</v>
      </c>
      <c r="D35" s="7" t="s">
        <v>110</v>
      </c>
      <c r="E35" s="8" t="s">
        <v>60</v>
      </c>
      <c r="F35" s="9">
        <v>6</v>
      </c>
      <c r="G35" s="10">
        <v>0.28000000000000003</v>
      </c>
      <c r="H35" s="10">
        <v>0.84</v>
      </c>
      <c r="I35" s="10">
        <f t="shared" si="12"/>
        <v>1.1200000000000001</v>
      </c>
      <c r="J35" s="10">
        <f t="shared" si="13"/>
        <v>6.7200000000000006</v>
      </c>
    </row>
    <row r="36" spans="1:10" ht="24" customHeight="1">
      <c r="A36" s="7" t="s">
        <v>111</v>
      </c>
      <c r="B36" s="9" t="s">
        <v>112</v>
      </c>
      <c r="C36" s="7" t="s">
        <v>46</v>
      </c>
      <c r="D36" s="7" t="s">
        <v>113</v>
      </c>
      <c r="E36" s="8" t="s">
        <v>114</v>
      </c>
      <c r="F36" s="9">
        <v>8</v>
      </c>
      <c r="G36" s="10">
        <v>33.57</v>
      </c>
      <c r="H36" s="10">
        <v>10.83</v>
      </c>
      <c r="I36" s="10">
        <f t="shared" si="12"/>
        <v>44.4</v>
      </c>
      <c r="J36" s="10">
        <f t="shared" si="13"/>
        <v>355.2</v>
      </c>
    </row>
    <row r="37" spans="1:10" ht="24" customHeight="1">
      <c r="A37" s="7" t="s">
        <v>115</v>
      </c>
      <c r="B37" s="9" t="s">
        <v>116</v>
      </c>
      <c r="C37" s="7" t="s">
        <v>46</v>
      </c>
      <c r="D37" s="7" t="s">
        <v>117</v>
      </c>
      <c r="E37" s="8" t="s">
        <v>95</v>
      </c>
      <c r="F37" s="9">
        <v>8</v>
      </c>
      <c r="G37" s="10">
        <v>4.01</v>
      </c>
      <c r="H37" s="10">
        <v>1.59</v>
      </c>
      <c r="I37" s="10">
        <f t="shared" si="12"/>
        <v>5.6</v>
      </c>
      <c r="J37" s="10">
        <f t="shared" si="13"/>
        <v>44.8</v>
      </c>
    </row>
    <row r="38" spans="1:10" ht="36" customHeight="1">
      <c r="A38" s="7" t="s">
        <v>118</v>
      </c>
      <c r="B38" s="9" t="s">
        <v>119</v>
      </c>
      <c r="C38" s="7" t="s">
        <v>19</v>
      </c>
      <c r="D38" s="7" t="s">
        <v>120</v>
      </c>
      <c r="E38" s="8" t="s">
        <v>60</v>
      </c>
      <c r="F38" s="9">
        <v>2.1</v>
      </c>
      <c r="G38" s="10">
        <v>5.29</v>
      </c>
      <c r="H38" s="10">
        <v>18.14</v>
      </c>
      <c r="I38" s="10">
        <f t="shared" si="12"/>
        <v>23.43</v>
      </c>
      <c r="J38" s="10">
        <f t="shared" si="13"/>
        <v>49.203000000000003</v>
      </c>
    </row>
    <row r="39" spans="1:10" ht="108" customHeight="1">
      <c r="A39" s="7" t="s">
        <v>121</v>
      </c>
      <c r="B39" s="9" t="s">
        <v>122</v>
      </c>
      <c r="C39" s="7" t="s">
        <v>46</v>
      </c>
      <c r="D39" s="7" t="s">
        <v>123</v>
      </c>
      <c r="E39" s="8" t="s">
        <v>99</v>
      </c>
      <c r="F39" s="9">
        <v>9</v>
      </c>
      <c r="G39" s="10">
        <v>25.17</v>
      </c>
      <c r="H39" s="10">
        <v>189.45</v>
      </c>
      <c r="I39" s="10">
        <f t="shared" si="12"/>
        <v>214.62</v>
      </c>
      <c r="J39" s="10">
        <f t="shared" si="13"/>
        <v>1931.58</v>
      </c>
    </row>
    <row r="40" spans="1:10" ht="36" customHeight="1">
      <c r="A40" s="7" t="s">
        <v>124</v>
      </c>
      <c r="B40" s="9" t="s">
        <v>125</v>
      </c>
      <c r="C40" s="7" t="s">
        <v>19</v>
      </c>
      <c r="D40" s="7" t="s">
        <v>126</v>
      </c>
      <c r="E40" s="8" t="s">
        <v>60</v>
      </c>
      <c r="F40" s="9">
        <v>200</v>
      </c>
      <c r="G40" s="10">
        <v>0.79</v>
      </c>
      <c r="H40" s="10">
        <v>1.66</v>
      </c>
      <c r="I40" s="10">
        <f t="shared" si="12"/>
        <v>2.4500000000000002</v>
      </c>
      <c r="J40" s="10">
        <f t="shared" si="13"/>
        <v>490.00000000000006</v>
      </c>
    </row>
    <row r="41" spans="1:10" ht="36" customHeight="1">
      <c r="A41" s="7" t="s">
        <v>127</v>
      </c>
      <c r="B41" s="9" t="s">
        <v>128</v>
      </c>
      <c r="C41" s="7" t="s">
        <v>19</v>
      </c>
      <c r="D41" s="7" t="s">
        <v>129</v>
      </c>
      <c r="E41" s="8" t="s">
        <v>107</v>
      </c>
      <c r="F41" s="9">
        <v>2</v>
      </c>
      <c r="G41" s="10">
        <v>26.59</v>
      </c>
      <c r="H41" s="10">
        <v>44.67</v>
      </c>
      <c r="I41" s="10">
        <f t="shared" si="12"/>
        <v>71.260000000000005</v>
      </c>
      <c r="J41" s="10">
        <f t="shared" si="13"/>
        <v>142.52000000000001</v>
      </c>
    </row>
    <row r="42" spans="1:10" ht="72" customHeight="1">
      <c r="A42" s="7" t="s">
        <v>130</v>
      </c>
      <c r="B42" s="9" t="s">
        <v>131</v>
      </c>
      <c r="C42" s="7" t="s">
        <v>46</v>
      </c>
      <c r="D42" s="7" t="s">
        <v>132</v>
      </c>
      <c r="E42" s="8" t="s">
        <v>95</v>
      </c>
      <c r="F42" s="9">
        <v>40</v>
      </c>
      <c r="G42" s="10">
        <v>22.05</v>
      </c>
      <c r="H42" s="10">
        <v>50.18</v>
      </c>
      <c r="I42" s="10">
        <f t="shared" si="12"/>
        <v>72.23</v>
      </c>
      <c r="J42" s="10">
        <f t="shared" si="13"/>
        <v>2889.2000000000003</v>
      </c>
    </row>
    <row r="43" spans="1:10" ht="36" customHeight="1">
      <c r="A43" s="7" t="s">
        <v>133</v>
      </c>
      <c r="B43" s="9" t="s">
        <v>134</v>
      </c>
      <c r="C43" s="7" t="s">
        <v>19</v>
      </c>
      <c r="D43" s="7" t="s">
        <v>135</v>
      </c>
      <c r="E43" s="8" t="s">
        <v>60</v>
      </c>
      <c r="F43" s="9">
        <v>28</v>
      </c>
      <c r="G43" s="10">
        <v>3.69</v>
      </c>
      <c r="H43" s="10">
        <v>6.17</v>
      </c>
      <c r="I43" s="10">
        <f t="shared" si="12"/>
        <v>9.86</v>
      </c>
      <c r="J43" s="10">
        <f t="shared" si="13"/>
        <v>276.08</v>
      </c>
    </row>
    <row r="44" spans="1:10" ht="36" customHeight="1">
      <c r="A44" s="7" t="s">
        <v>136</v>
      </c>
      <c r="B44" s="9" t="s">
        <v>119</v>
      </c>
      <c r="C44" s="7" t="s">
        <v>19</v>
      </c>
      <c r="D44" s="7" t="s">
        <v>120</v>
      </c>
      <c r="E44" s="8" t="s">
        <v>60</v>
      </c>
      <c r="F44" s="9">
        <v>30</v>
      </c>
      <c r="G44" s="10">
        <v>5.29</v>
      </c>
      <c r="H44" s="10">
        <v>18.14</v>
      </c>
      <c r="I44" s="10">
        <f t="shared" si="12"/>
        <v>23.43</v>
      </c>
      <c r="J44" s="10">
        <f t="shared" si="13"/>
        <v>702.9</v>
      </c>
    </row>
    <row r="45" spans="1:10" ht="24" customHeight="1">
      <c r="A45" s="4" t="s">
        <v>137</v>
      </c>
      <c r="B45" s="4"/>
      <c r="C45" s="4"/>
      <c r="D45" s="4" t="s">
        <v>138</v>
      </c>
      <c r="E45" s="4"/>
      <c r="F45" s="5"/>
      <c r="G45" s="4"/>
      <c r="H45" s="4"/>
      <c r="I45" s="4"/>
      <c r="J45" s="6">
        <f>SUM(J46:J52)</f>
        <v>10082.730000000001</v>
      </c>
    </row>
    <row r="46" spans="1:10" ht="24" customHeight="1">
      <c r="A46" s="7" t="s">
        <v>139</v>
      </c>
      <c r="B46" s="9" t="s">
        <v>140</v>
      </c>
      <c r="C46" s="7" t="s">
        <v>46</v>
      </c>
      <c r="D46" s="7" t="s">
        <v>141</v>
      </c>
      <c r="E46" s="8" t="s">
        <v>29</v>
      </c>
      <c r="F46" s="9">
        <v>19</v>
      </c>
      <c r="G46" s="10">
        <v>44.72</v>
      </c>
      <c r="H46" s="10">
        <v>171.91</v>
      </c>
      <c r="I46" s="10">
        <f t="shared" ref="I46" si="14">G46+H46</f>
        <v>216.63</v>
      </c>
      <c r="J46" s="10">
        <f t="shared" ref="J46" si="15">F46*I46</f>
        <v>4115.97</v>
      </c>
    </row>
    <row r="47" spans="1:10" ht="24" customHeight="1">
      <c r="A47" s="7" t="s">
        <v>142</v>
      </c>
      <c r="B47" s="9" t="s">
        <v>143</v>
      </c>
      <c r="C47" s="7" t="s">
        <v>46</v>
      </c>
      <c r="D47" s="7" t="s">
        <v>144</v>
      </c>
      <c r="E47" s="8" t="s">
        <v>29</v>
      </c>
      <c r="F47" s="9">
        <v>12</v>
      </c>
      <c r="G47" s="10">
        <v>8.57</v>
      </c>
      <c r="H47" s="10">
        <v>117.41</v>
      </c>
      <c r="I47" s="10">
        <f t="shared" ref="I47:I52" si="16">G47+H47</f>
        <v>125.97999999999999</v>
      </c>
      <c r="J47" s="10">
        <f t="shared" ref="J47:J52" si="17">F47*I47</f>
        <v>1511.7599999999998</v>
      </c>
    </row>
    <row r="48" spans="1:10" ht="24" customHeight="1">
      <c r="A48" s="7" t="s">
        <v>145</v>
      </c>
      <c r="B48" s="9" t="s">
        <v>146</v>
      </c>
      <c r="C48" s="7" t="s">
        <v>35</v>
      </c>
      <c r="D48" s="7" t="s">
        <v>147</v>
      </c>
      <c r="E48" s="8" t="s">
        <v>99</v>
      </c>
      <c r="F48" s="9">
        <v>2</v>
      </c>
      <c r="G48" s="10">
        <v>87.18</v>
      </c>
      <c r="H48" s="10">
        <v>214.49</v>
      </c>
      <c r="I48" s="10">
        <f t="shared" si="16"/>
        <v>301.67</v>
      </c>
      <c r="J48" s="10">
        <f t="shared" si="17"/>
        <v>603.34</v>
      </c>
    </row>
    <row r="49" spans="1:10" ht="36" customHeight="1">
      <c r="A49" s="7" t="s">
        <v>148</v>
      </c>
      <c r="B49" s="9" t="s">
        <v>149</v>
      </c>
      <c r="C49" s="7" t="s">
        <v>46</v>
      </c>
      <c r="D49" s="7" t="s">
        <v>150</v>
      </c>
      <c r="E49" s="8" t="s">
        <v>29</v>
      </c>
      <c r="F49" s="9">
        <v>12</v>
      </c>
      <c r="G49" s="10">
        <v>17.55</v>
      </c>
      <c r="H49" s="10">
        <v>78.3</v>
      </c>
      <c r="I49" s="10">
        <f t="shared" si="16"/>
        <v>95.85</v>
      </c>
      <c r="J49" s="10">
        <f t="shared" si="17"/>
        <v>1150.1999999999998</v>
      </c>
    </row>
    <row r="50" spans="1:10" ht="48" customHeight="1">
      <c r="A50" s="7" t="s">
        <v>151</v>
      </c>
      <c r="B50" s="9" t="s">
        <v>152</v>
      </c>
      <c r="C50" s="7" t="s">
        <v>46</v>
      </c>
      <c r="D50" s="7" t="s">
        <v>153</v>
      </c>
      <c r="E50" s="8" t="s">
        <v>29</v>
      </c>
      <c r="F50" s="9">
        <v>11</v>
      </c>
      <c r="G50" s="10">
        <v>11.28</v>
      </c>
      <c r="H50" s="10">
        <v>199.22</v>
      </c>
      <c r="I50" s="10">
        <f t="shared" si="16"/>
        <v>210.5</v>
      </c>
      <c r="J50" s="10">
        <f t="shared" si="17"/>
        <v>2315.5</v>
      </c>
    </row>
    <row r="51" spans="1:10" ht="24" customHeight="1">
      <c r="A51" s="7" t="s">
        <v>154</v>
      </c>
      <c r="B51" s="9" t="s">
        <v>155</v>
      </c>
      <c r="C51" s="7" t="s">
        <v>19</v>
      </c>
      <c r="D51" s="7" t="s">
        <v>156</v>
      </c>
      <c r="E51" s="8" t="s">
        <v>157</v>
      </c>
      <c r="F51" s="9">
        <v>6</v>
      </c>
      <c r="G51" s="10">
        <v>14.54</v>
      </c>
      <c r="H51" s="10">
        <v>10.52</v>
      </c>
      <c r="I51" s="10">
        <f t="shared" si="16"/>
        <v>25.06</v>
      </c>
      <c r="J51" s="10">
        <f t="shared" si="17"/>
        <v>150.35999999999999</v>
      </c>
    </row>
    <row r="52" spans="1:10" ht="24" customHeight="1">
      <c r="A52" s="7" t="s">
        <v>158</v>
      </c>
      <c r="B52" s="9" t="s">
        <v>159</v>
      </c>
      <c r="C52" s="7" t="s">
        <v>19</v>
      </c>
      <c r="D52" s="7" t="s">
        <v>160</v>
      </c>
      <c r="E52" s="8" t="s">
        <v>29</v>
      </c>
      <c r="F52" s="9">
        <v>76</v>
      </c>
      <c r="G52" s="10">
        <v>1.93</v>
      </c>
      <c r="H52" s="10">
        <v>1.17</v>
      </c>
      <c r="I52" s="10">
        <f t="shared" si="16"/>
        <v>3.0999999999999996</v>
      </c>
      <c r="J52" s="10">
        <f t="shared" si="17"/>
        <v>235.59999999999997</v>
      </c>
    </row>
    <row r="53" spans="1:10" ht="24" customHeight="1">
      <c r="A53" s="4" t="s">
        <v>161</v>
      </c>
      <c r="B53" s="4"/>
      <c r="C53" s="4"/>
      <c r="D53" s="4" t="s">
        <v>162</v>
      </c>
      <c r="E53" s="4"/>
      <c r="F53" s="5"/>
      <c r="G53" s="4"/>
      <c r="H53" s="4"/>
      <c r="I53" s="4"/>
      <c r="J53" s="6">
        <f>J54+J63+J70+J85</f>
        <v>47247.32</v>
      </c>
    </row>
    <row r="54" spans="1:10" ht="24" customHeight="1">
      <c r="A54" s="4" t="s">
        <v>163</v>
      </c>
      <c r="B54" s="4"/>
      <c r="C54" s="4"/>
      <c r="D54" s="4" t="s">
        <v>43</v>
      </c>
      <c r="E54" s="4"/>
      <c r="F54" s="5"/>
      <c r="G54" s="4"/>
      <c r="H54" s="4"/>
      <c r="I54" s="4"/>
      <c r="J54" s="6">
        <f>SUM(J55:J62)</f>
        <v>19933.780000000002</v>
      </c>
    </row>
    <row r="55" spans="1:10" ht="24" customHeight="1">
      <c r="A55" s="7" t="s">
        <v>164</v>
      </c>
      <c r="B55" s="9" t="s">
        <v>165</v>
      </c>
      <c r="C55" s="7" t="s">
        <v>19</v>
      </c>
      <c r="D55" s="7" t="s">
        <v>166</v>
      </c>
      <c r="E55" s="8" t="s">
        <v>29</v>
      </c>
      <c r="F55" s="9">
        <v>64</v>
      </c>
      <c r="G55" s="10">
        <v>4.68</v>
      </c>
      <c r="H55" s="10">
        <v>1.75</v>
      </c>
      <c r="I55" s="10">
        <f t="shared" ref="I55" si="18">G55+H55</f>
        <v>6.43</v>
      </c>
      <c r="J55" s="10">
        <f t="shared" ref="J55" si="19">F55*I55</f>
        <v>411.52</v>
      </c>
    </row>
    <row r="56" spans="1:10" ht="36" customHeight="1">
      <c r="A56" s="7" t="s">
        <v>167</v>
      </c>
      <c r="B56" s="9" t="s">
        <v>168</v>
      </c>
      <c r="C56" s="7" t="s">
        <v>19</v>
      </c>
      <c r="D56" s="7" t="s">
        <v>169</v>
      </c>
      <c r="E56" s="8" t="s">
        <v>29</v>
      </c>
      <c r="F56" s="9">
        <v>64</v>
      </c>
      <c r="G56" s="10">
        <v>11.88</v>
      </c>
      <c r="H56" s="10">
        <v>24.38</v>
      </c>
      <c r="I56" s="10">
        <f t="shared" ref="I56:I62" si="20">G56+H56</f>
        <v>36.26</v>
      </c>
      <c r="J56" s="10">
        <f t="shared" ref="J56:J62" si="21">F56*I56</f>
        <v>2320.64</v>
      </c>
    </row>
    <row r="57" spans="1:10" ht="36" customHeight="1">
      <c r="A57" s="7" t="s">
        <v>170</v>
      </c>
      <c r="B57" s="9" t="s">
        <v>52</v>
      </c>
      <c r="C57" s="7" t="s">
        <v>19</v>
      </c>
      <c r="D57" s="7" t="s">
        <v>53</v>
      </c>
      <c r="E57" s="8" t="s">
        <v>29</v>
      </c>
      <c r="F57" s="9">
        <v>64</v>
      </c>
      <c r="G57" s="10">
        <v>6.41</v>
      </c>
      <c r="H57" s="10">
        <v>161.6</v>
      </c>
      <c r="I57" s="10">
        <f t="shared" si="20"/>
        <v>168.01</v>
      </c>
      <c r="J57" s="10">
        <f t="shared" si="21"/>
        <v>10752.64</v>
      </c>
    </row>
    <row r="58" spans="1:10" ht="24" customHeight="1">
      <c r="A58" s="7" t="s">
        <v>171</v>
      </c>
      <c r="B58" s="9" t="s">
        <v>55</v>
      </c>
      <c r="C58" s="7" t="s">
        <v>46</v>
      </c>
      <c r="D58" s="7" t="s">
        <v>56</v>
      </c>
      <c r="E58" s="8" t="s">
        <v>29</v>
      </c>
      <c r="F58" s="9">
        <v>27</v>
      </c>
      <c r="G58" s="10">
        <v>1.8</v>
      </c>
      <c r="H58" s="10">
        <v>44.97</v>
      </c>
      <c r="I58" s="10">
        <f t="shared" si="20"/>
        <v>46.769999999999996</v>
      </c>
      <c r="J58" s="10">
        <f t="shared" si="21"/>
        <v>1262.79</v>
      </c>
    </row>
    <row r="59" spans="1:10" ht="24" customHeight="1">
      <c r="A59" s="7" t="s">
        <v>172</v>
      </c>
      <c r="B59" s="9" t="s">
        <v>58</v>
      </c>
      <c r="C59" s="7" t="s">
        <v>19</v>
      </c>
      <c r="D59" s="7" t="s">
        <v>59</v>
      </c>
      <c r="E59" s="8" t="s">
        <v>60</v>
      </c>
      <c r="F59" s="9">
        <v>31</v>
      </c>
      <c r="G59" s="10">
        <v>2.52</v>
      </c>
      <c r="H59" s="10">
        <v>46.58</v>
      </c>
      <c r="I59" s="10">
        <f t="shared" si="20"/>
        <v>49.1</v>
      </c>
      <c r="J59" s="10">
        <f t="shared" si="21"/>
        <v>1522.1000000000001</v>
      </c>
    </row>
    <row r="60" spans="1:10" ht="48" customHeight="1">
      <c r="A60" s="7" t="s">
        <v>173</v>
      </c>
      <c r="B60" s="9" t="s">
        <v>62</v>
      </c>
      <c r="C60" s="7" t="s">
        <v>46</v>
      </c>
      <c r="D60" s="7" t="s">
        <v>63</v>
      </c>
      <c r="E60" s="8" t="s">
        <v>29</v>
      </c>
      <c r="F60" s="9">
        <v>13</v>
      </c>
      <c r="G60" s="10">
        <v>17.59</v>
      </c>
      <c r="H60" s="10">
        <v>138.99</v>
      </c>
      <c r="I60" s="10">
        <f t="shared" si="20"/>
        <v>156.58000000000001</v>
      </c>
      <c r="J60" s="10">
        <f t="shared" si="21"/>
        <v>2035.5400000000002</v>
      </c>
    </row>
    <row r="61" spans="1:10" ht="36" customHeight="1">
      <c r="A61" s="7" t="s">
        <v>174</v>
      </c>
      <c r="B61" s="9" t="s">
        <v>65</v>
      </c>
      <c r="C61" s="7" t="s">
        <v>46</v>
      </c>
      <c r="D61" s="7" t="s">
        <v>66</v>
      </c>
      <c r="E61" s="8" t="s">
        <v>29</v>
      </c>
      <c r="F61" s="9">
        <v>9</v>
      </c>
      <c r="G61" s="10">
        <v>11.14</v>
      </c>
      <c r="H61" s="10">
        <v>87.46</v>
      </c>
      <c r="I61" s="10">
        <f t="shared" si="20"/>
        <v>98.6</v>
      </c>
      <c r="J61" s="10">
        <f t="shared" si="21"/>
        <v>887.4</v>
      </c>
    </row>
    <row r="62" spans="1:10" ht="36" customHeight="1">
      <c r="A62" s="7" t="s">
        <v>175</v>
      </c>
      <c r="B62" s="9" t="s">
        <v>68</v>
      </c>
      <c r="C62" s="7" t="s">
        <v>46</v>
      </c>
      <c r="D62" s="7" t="s">
        <v>69</v>
      </c>
      <c r="E62" s="8" t="s">
        <v>29</v>
      </c>
      <c r="F62" s="9">
        <v>5</v>
      </c>
      <c r="G62" s="10">
        <v>35.94</v>
      </c>
      <c r="H62" s="10">
        <v>112.29</v>
      </c>
      <c r="I62" s="10">
        <f t="shared" si="20"/>
        <v>148.23000000000002</v>
      </c>
      <c r="J62" s="10">
        <f t="shared" si="21"/>
        <v>741.15000000000009</v>
      </c>
    </row>
    <row r="63" spans="1:10" ht="24" customHeight="1">
      <c r="A63" s="4" t="s">
        <v>176</v>
      </c>
      <c r="B63" s="4"/>
      <c r="C63" s="4"/>
      <c r="D63" s="4" t="s">
        <v>71</v>
      </c>
      <c r="E63" s="4"/>
      <c r="F63" s="5"/>
      <c r="G63" s="4"/>
      <c r="H63" s="4"/>
      <c r="I63" s="4"/>
      <c r="J63" s="6">
        <f>SUM(J64:J69)</f>
        <v>2899.57</v>
      </c>
    </row>
    <row r="64" spans="1:10" ht="24" customHeight="1">
      <c r="A64" s="7" t="s">
        <v>177</v>
      </c>
      <c r="B64" s="9" t="s">
        <v>73</v>
      </c>
      <c r="C64" s="7" t="s">
        <v>19</v>
      </c>
      <c r="D64" s="7" t="s">
        <v>74</v>
      </c>
      <c r="E64" s="8" t="s">
        <v>29</v>
      </c>
      <c r="F64" s="9">
        <v>90</v>
      </c>
      <c r="G64" s="10">
        <v>0.61</v>
      </c>
      <c r="H64" s="10">
        <v>2.54</v>
      </c>
      <c r="I64" s="10">
        <f t="shared" ref="I64" si="22">G64+H64</f>
        <v>3.15</v>
      </c>
      <c r="J64" s="10">
        <f t="shared" ref="J64" si="23">F64*I64</f>
        <v>283.5</v>
      </c>
    </row>
    <row r="65" spans="1:10" ht="24" customHeight="1">
      <c r="A65" s="7" t="s">
        <v>178</v>
      </c>
      <c r="B65" s="9" t="s">
        <v>76</v>
      </c>
      <c r="C65" s="7" t="s">
        <v>19</v>
      </c>
      <c r="D65" s="7" t="s">
        <v>77</v>
      </c>
      <c r="E65" s="8" t="s">
        <v>29</v>
      </c>
      <c r="F65" s="9">
        <v>90</v>
      </c>
      <c r="G65" s="10">
        <v>2.94</v>
      </c>
      <c r="H65" s="10">
        <v>9.4600000000000009</v>
      </c>
      <c r="I65" s="10">
        <f t="shared" ref="I65:I69" si="24">G65+H65</f>
        <v>12.4</v>
      </c>
      <c r="J65" s="10">
        <f t="shared" ref="J65:J69" si="25">F65*I65</f>
        <v>1116</v>
      </c>
    </row>
    <row r="66" spans="1:10" ht="24" customHeight="1">
      <c r="A66" s="7" t="s">
        <v>179</v>
      </c>
      <c r="B66" s="9" t="s">
        <v>79</v>
      </c>
      <c r="C66" s="7" t="s">
        <v>19</v>
      </c>
      <c r="D66" s="7" t="s">
        <v>80</v>
      </c>
      <c r="E66" s="8" t="s">
        <v>29</v>
      </c>
      <c r="F66" s="9">
        <v>64</v>
      </c>
      <c r="G66" s="10">
        <v>0.8</v>
      </c>
      <c r="H66" s="10">
        <v>2.62</v>
      </c>
      <c r="I66" s="10">
        <f t="shared" si="24"/>
        <v>3.42</v>
      </c>
      <c r="J66" s="10">
        <f t="shared" si="25"/>
        <v>218.88</v>
      </c>
    </row>
    <row r="67" spans="1:10" ht="24" customHeight="1">
      <c r="A67" s="7" t="s">
        <v>180</v>
      </c>
      <c r="B67" s="9" t="s">
        <v>82</v>
      </c>
      <c r="C67" s="7" t="s">
        <v>19</v>
      </c>
      <c r="D67" s="7" t="s">
        <v>83</v>
      </c>
      <c r="E67" s="8" t="s">
        <v>29</v>
      </c>
      <c r="F67" s="9">
        <v>64</v>
      </c>
      <c r="G67" s="10">
        <v>3.84</v>
      </c>
      <c r="H67" s="10">
        <v>9.81</v>
      </c>
      <c r="I67" s="10">
        <f t="shared" si="24"/>
        <v>13.65</v>
      </c>
      <c r="J67" s="10">
        <f t="shared" si="25"/>
        <v>873.6</v>
      </c>
    </row>
    <row r="68" spans="1:10" ht="48" customHeight="1">
      <c r="A68" s="7" t="s">
        <v>181</v>
      </c>
      <c r="B68" s="9" t="s">
        <v>85</v>
      </c>
      <c r="C68" s="7" t="s">
        <v>19</v>
      </c>
      <c r="D68" s="7" t="s">
        <v>86</v>
      </c>
      <c r="E68" s="8" t="s">
        <v>29</v>
      </c>
      <c r="F68" s="9">
        <v>7</v>
      </c>
      <c r="G68" s="10">
        <v>3.77</v>
      </c>
      <c r="H68" s="10">
        <v>5.74</v>
      </c>
      <c r="I68" s="10">
        <f t="shared" si="24"/>
        <v>9.51</v>
      </c>
      <c r="J68" s="10">
        <f t="shared" si="25"/>
        <v>66.569999999999993</v>
      </c>
    </row>
    <row r="69" spans="1:10" ht="24" customHeight="1">
      <c r="A69" s="7" t="s">
        <v>182</v>
      </c>
      <c r="B69" s="9" t="s">
        <v>88</v>
      </c>
      <c r="C69" s="7" t="s">
        <v>19</v>
      </c>
      <c r="D69" s="7" t="s">
        <v>89</v>
      </c>
      <c r="E69" s="8" t="s">
        <v>29</v>
      </c>
      <c r="F69" s="9">
        <v>17</v>
      </c>
      <c r="G69" s="10">
        <v>9.81</v>
      </c>
      <c r="H69" s="10">
        <v>10.25</v>
      </c>
      <c r="I69" s="10">
        <f t="shared" si="24"/>
        <v>20.060000000000002</v>
      </c>
      <c r="J69" s="10">
        <f t="shared" si="25"/>
        <v>341.02000000000004</v>
      </c>
    </row>
    <row r="70" spans="1:10" ht="24" customHeight="1">
      <c r="A70" s="4" t="s">
        <v>183</v>
      </c>
      <c r="B70" s="4"/>
      <c r="C70" s="4"/>
      <c r="D70" s="4" t="s">
        <v>91</v>
      </c>
      <c r="E70" s="4"/>
      <c r="F70" s="5"/>
      <c r="G70" s="4"/>
      <c r="H70" s="4"/>
      <c r="I70" s="4"/>
      <c r="J70" s="15">
        <f>SUM(J71:J84)</f>
        <v>14846.620000000003</v>
      </c>
    </row>
    <row r="71" spans="1:10" ht="96" customHeight="1">
      <c r="A71" s="7" t="s">
        <v>184</v>
      </c>
      <c r="B71" s="9" t="s">
        <v>93</v>
      </c>
      <c r="C71" s="7" t="s">
        <v>46</v>
      </c>
      <c r="D71" s="7" t="s">
        <v>94</v>
      </c>
      <c r="E71" s="8" t="s">
        <v>95</v>
      </c>
      <c r="F71" s="9">
        <v>26</v>
      </c>
      <c r="G71" s="10">
        <v>1.6</v>
      </c>
      <c r="H71" s="10">
        <v>5.13</v>
      </c>
      <c r="I71" s="10">
        <f t="shared" ref="I71" si="26">G71+H71</f>
        <v>6.73</v>
      </c>
      <c r="J71" s="10">
        <f t="shared" ref="J71" si="27">F71*I71</f>
        <v>174.98000000000002</v>
      </c>
    </row>
    <row r="72" spans="1:10" ht="84" customHeight="1">
      <c r="A72" s="7" t="s">
        <v>185</v>
      </c>
      <c r="B72" s="9" t="s">
        <v>97</v>
      </c>
      <c r="C72" s="7" t="s">
        <v>46</v>
      </c>
      <c r="D72" s="7" t="s">
        <v>98</v>
      </c>
      <c r="E72" s="8" t="s">
        <v>99</v>
      </c>
      <c r="F72" s="9">
        <v>7</v>
      </c>
      <c r="G72" s="10">
        <v>33.57</v>
      </c>
      <c r="H72" s="10">
        <v>205.51</v>
      </c>
      <c r="I72" s="10">
        <f t="shared" ref="I72:I84" si="28">G72+H72</f>
        <v>239.07999999999998</v>
      </c>
      <c r="J72" s="10">
        <f t="shared" ref="J72:J84" si="29">F72*I72</f>
        <v>1673.56</v>
      </c>
    </row>
    <row r="73" spans="1:10" ht="60" customHeight="1">
      <c r="A73" s="7" t="s">
        <v>186</v>
      </c>
      <c r="B73" s="9" t="s">
        <v>101</v>
      </c>
      <c r="C73" s="7" t="s">
        <v>46</v>
      </c>
      <c r="D73" s="7" t="s">
        <v>102</v>
      </c>
      <c r="E73" s="8" t="s">
        <v>103</v>
      </c>
      <c r="F73" s="9">
        <v>28</v>
      </c>
      <c r="G73" s="10">
        <v>16.78</v>
      </c>
      <c r="H73" s="10">
        <v>87.78</v>
      </c>
      <c r="I73" s="10">
        <f t="shared" si="28"/>
        <v>104.56</v>
      </c>
      <c r="J73" s="10">
        <f t="shared" si="29"/>
        <v>2927.6800000000003</v>
      </c>
    </row>
    <row r="74" spans="1:10" ht="36" customHeight="1">
      <c r="A74" s="7" t="s">
        <v>187</v>
      </c>
      <c r="B74" s="9" t="s">
        <v>105</v>
      </c>
      <c r="C74" s="7" t="s">
        <v>19</v>
      </c>
      <c r="D74" s="7" t="s">
        <v>106</v>
      </c>
      <c r="E74" s="8" t="s">
        <v>107</v>
      </c>
      <c r="F74" s="9">
        <v>9</v>
      </c>
      <c r="G74" s="10">
        <v>11.51</v>
      </c>
      <c r="H74" s="10">
        <v>16.239999999999998</v>
      </c>
      <c r="I74" s="10">
        <f t="shared" si="28"/>
        <v>27.75</v>
      </c>
      <c r="J74" s="10">
        <f t="shared" si="29"/>
        <v>249.75</v>
      </c>
    </row>
    <row r="75" spans="1:10" ht="36" customHeight="1">
      <c r="A75" s="7" t="s">
        <v>188</v>
      </c>
      <c r="B75" s="9" t="s">
        <v>109</v>
      </c>
      <c r="C75" s="7" t="s">
        <v>19</v>
      </c>
      <c r="D75" s="7" t="s">
        <v>110</v>
      </c>
      <c r="E75" s="8" t="s">
        <v>60</v>
      </c>
      <c r="F75" s="9">
        <v>6</v>
      </c>
      <c r="G75" s="10">
        <v>0.28000000000000003</v>
      </c>
      <c r="H75" s="10">
        <v>0.84</v>
      </c>
      <c r="I75" s="10">
        <f t="shared" si="28"/>
        <v>1.1200000000000001</v>
      </c>
      <c r="J75" s="10">
        <f t="shared" si="29"/>
        <v>6.7200000000000006</v>
      </c>
    </row>
    <row r="76" spans="1:10" ht="24" customHeight="1">
      <c r="A76" s="7" t="s">
        <v>189</v>
      </c>
      <c r="B76" s="9" t="s">
        <v>112</v>
      </c>
      <c r="C76" s="7" t="s">
        <v>46</v>
      </c>
      <c r="D76" s="7" t="s">
        <v>113</v>
      </c>
      <c r="E76" s="8" t="s">
        <v>114</v>
      </c>
      <c r="F76" s="9">
        <v>8</v>
      </c>
      <c r="G76" s="10">
        <v>33.57</v>
      </c>
      <c r="H76" s="10">
        <v>10.83</v>
      </c>
      <c r="I76" s="10">
        <f t="shared" si="28"/>
        <v>44.4</v>
      </c>
      <c r="J76" s="10">
        <f t="shared" si="29"/>
        <v>355.2</v>
      </c>
    </row>
    <row r="77" spans="1:10" ht="24" customHeight="1">
      <c r="A77" s="7" t="s">
        <v>190</v>
      </c>
      <c r="B77" s="9" t="s">
        <v>116</v>
      </c>
      <c r="C77" s="7" t="s">
        <v>46</v>
      </c>
      <c r="D77" s="7" t="s">
        <v>117</v>
      </c>
      <c r="E77" s="8" t="s">
        <v>95</v>
      </c>
      <c r="F77" s="9">
        <v>8</v>
      </c>
      <c r="G77" s="10">
        <v>4.01</v>
      </c>
      <c r="H77" s="10">
        <v>1.59</v>
      </c>
      <c r="I77" s="10">
        <f t="shared" si="28"/>
        <v>5.6</v>
      </c>
      <c r="J77" s="10">
        <f t="shared" si="29"/>
        <v>44.8</v>
      </c>
    </row>
    <row r="78" spans="1:10" ht="36" customHeight="1">
      <c r="A78" s="7" t="s">
        <v>191</v>
      </c>
      <c r="B78" s="9" t="s">
        <v>119</v>
      </c>
      <c r="C78" s="7" t="s">
        <v>19</v>
      </c>
      <c r="D78" s="7" t="s">
        <v>120</v>
      </c>
      <c r="E78" s="8" t="s">
        <v>60</v>
      </c>
      <c r="F78" s="9">
        <v>39</v>
      </c>
      <c r="G78" s="10">
        <v>5.29</v>
      </c>
      <c r="H78" s="10">
        <v>18.14</v>
      </c>
      <c r="I78" s="10">
        <f t="shared" si="28"/>
        <v>23.43</v>
      </c>
      <c r="J78" s="10">
        <f t="shared" si="29"/>
        <v>913.77</v>
      </c>
    </row>
    <row r="79" spans="1:10" ht="108" customHeight="1">
      <c r="A79" s="7" t="s">
        <v>192</v>
      </c>
      <c r="B79" s="9" t="s">
        <v>122</v>
      </c>
      <c r="C79" s="7" t="s">
        <v>46</v>
      </c>
      <c r="D79" s="7" t="s">
        <v>123</v>
      </c>
      <c r="E79" s="8" t="s">
        <v>99</v>
      </c>
      <c r="F79" s="9">
        <v>15</v>
      </c>
      <c r="G79" s="10">
        <v>25.17</v>
      </c>
      <c r="H79" s="10">
        <v>189.45</v>
      </c>
      <c r="I79" s="10">
        <f t="shared" si="28"/>
        <v>214.62</v>
      </c>
      <c r="J79" s="10">
        <f t="shared" si="29"/>
        <v>3219.3</v>
      </c>
    </row>
    <row r="80" spans="1:10" ht="36" customHeight="1">
      <c r="A80" s="7" t="s">
        <v>193</v>
      </c>
      <c r="B80" s="9" t="s">
        <v>134</v>
      </c>
      <c r="C80" s="7" t="s">
        <v>19</v>
      </c>
      <c r="D80" s="7" t="s">
        <v>135</v>
      </c>
      <c r="E80" s="8" t="s">
        <v>60</v>
      </c>
      <c r="F80" s="9">
        <v>4</v>
      </c>
      <c r="G80" s="10">
        <v>3.69</v>
      </c>
      <c r="H80" s="10">
        <v>6.17</v>
      </c>
      <c r="I80" s="10">
        <f t="shared" si="28"/>
        <v>9.86</v>
      </c>
      <c r="J80" s="10">
        <f t="shared" si="29"/>
        <v>39.44</v>
      </c>
    </row>
    <row r="81" spans="1:10" ht="36" customHeight="1">
      <c r="A81" s="7" t="s">
        <v>194</v>
      </c>
      <c r="B81" s="9" t="s">
        <v>119</v>
      </c>
      <c r="C81" s="7" t="s">
        <v>19</v>
      </c>
      <c r="D81" s="7" t="s">
        <v>120</v>
      </c>
      <c r="E81" s="8" t="s">
        <v>60</v>
      </c>
      <c r="F81" s="9">
        <v>36</v>
      </c>
      <c r="G81" s="10">
        <v>5.29</v>
      </c>
      <c r="H81" s="10">
        <v>18.14</v>
      </c>
      <c r="I81" s="10">
        <f t="shared" si="28"/>
        <v>23.43</v>
      </c>
      <c r="J81" s="10">
        <f t="shared" si="29"/>
        <v>843.48</v>
      </c>
    </row>
    <row r="82" spans="1:10" ht="36" customHeight="1">
      <c r="A82" s="7" t="s">
        <v>195</v>
      </c>
      <c r="B82" s="9" t="s">
        <v>125</v>
      </c>
      <c r="C82" s="7" t="s">
        <v>19</v>
      </c>
      <c r="D82" s="7" t="s">
        <v>126</v>
      </c>
      <c r="E82" s="8" t="s">
        <v>60</v>
      </c>
      <c r="F82" s="9">
        <v>180</v>
      </c>
      <c r="G82" s="10">
        <v>0.79</v>
      </c>
      <c r="H82" s="10">
        <v>1.66</v>
      </c>
      <c r="I82" s="10">
        <f t="shared" si="28"/>
        <v>2.4500000000000002</v>
      </c>
      <c r="J82" s="10">
        <f t="shared" si="29"/>
        <v>441.00000000000006</v>
      </c>
    </row>
    <row r="83" spans="1:10" ht="36" customHeight="1">
      <c r="A83" s="7" t="s">
        <v>196</v>
      </c>
      <c r="B83" s="9" t="s">
        <v>197</v>
      </c>
      <c r="C83" s="7" t="s">
        <v>19</v>
      </c>
      <c r="D83" s="7" t="s">
        <v>198</v>
      </c>
      <c r="E83" s="8" t="s">
        <v>107</v>
      </c>
      <c r="F83" s="9">
        <v>2</v>
      </c>
      <c r="G83" s="10">
        <v>9.98</v>
      </c>
      <c r="H83" s="10">
        <v>18.28</v>
      </c>
      <c r="I83" s="10">
        <f t="shared" si="28"/>
        <v>28.26</v>
      </c>
      <c r="J83" s="10">
        <f t="shared" si="29"/>
        <v>56.52</v>
      </c>
    </row>
    <row r="84" spans="1:10" ht="72" customHeight="1">
      <c r="A84" s="7" t="s">
        <v>199</v>
      </c>
      <c r="B84" s="9" t="s">
        <v>131</v>
      </c>
      <c r="C84" s="7" t="s">
        <v>46</v>
      </c>
      <c r="D84" s="7" t="s">
        <v>132</v>
      </c>
      <c r="E84" s="8" t="s">
        <v>95</v>
      </c>
      <c r="F84" s="9">
        <v>54</v>
      </c>
      <c r="G84" s="10">
        <v>22.05</v>
      </c>
      <c r="H84" s="10">
        <v>50.18</v>
      </c>
      <c r="I84" s="10">
        <f t="shared" si="28"/>
        <v>72.23</v>
      </c>
      <c r="J84" s="10">
        <f t="shared" si="29"/>
        <v>3900.42</v>
      </c>
    </row>
    <row r="85" spans="1:10" ht="24" customHeight="1">
      <c r="A85" s="4" t="s">
        <v>200</v>
      </c>
      <c r="B85" s="4"/>
      <c r="C85" s="4"/>
      <c r="D85" s="4" t="s">
        <v>201</v>
      </c>
      <c r="E85" s="4"/>
      <c r="F85" s="5"/>
      <c r="G85" s="4"/>
      <c r="H85" s="4"/>
      <c r="I85" s="4"/>
      <c r="J85" s="6">
        <f>SUM(J86:J92)</f>
        <v>9567.35</v>
      </c>
    </row>
    <row r="86" spans="1:10" ht="24" customHeight="1">
      <c r="A86" s="7" t="s">
        <v>202</v>
      </c>
      <c r="B86" s="9" t="s">
        <v>140</v>
      </c>
      <c r="C86" s="7" t="s">
        <v>46</v>
      </c>
      <c r="D86" s="7" t="s">
        <v>141</v>
      </c>
      <c r="E86" s="8" t="s">
        <v>29</v>
      </c>
      <c r="F86" s="9">
        <v>19</v>
      </c>
      <c r="G86" s="10">
        <v>44.72</v>
      </c>
      <c r="H86" s="10">
        <v>171.91</v>
      </c>
      <c r="I86" s="10">
        <f t="shared" ref="I86" si="30">G86+H86</f>
        <v>216.63</v>
      </c>
      <c r="J86" s="10">
        <f t="shared" ref="J86" si="31">F86*I86</f>
        <v>4115.97</v>
      </c>
    </row>
    <row r="87" spans="1:10" ht="24" customHeight="1">
      <c r="A87" s="7" t="s">
        <v>203</v>
      </c>
      <c r="B87" s="9" t="s">
        <v>143</v>
      </c>
      <c r="C87" s="7" t="s">
        <v>46</v>
      </c>
      <c r="D87" s="7" t="s">
        <v>144</v>
      </c>
      <c r="E87" s="8" t="s">
        <v>29</v>
      </c>
      <c r="F87" s="9">
        <v>9</v>
      </c>
      <c r="G87" s="10">
        <v>8.57</v>
      </c>
      <c r="H87" s="10">
        <v>117.41</v>
      </c>
      <c r="I87" s="10">
        <f t="shared" ref="I87:I92" si="32">G87+H87</f>
        <v>125.97999999999999</v>
      </c>
      <c r="J87" s="10">
        <f t="shared" ref="J87:J92" si="33">F87*I87</f>
        <v>1133.82</v>
      </c>
    </row>
    <row r="88" spans="1:10" ht="24" customHeight="1">
      <c r="A88" s="7" t="s">
        <v>204</v>
      </c>
      <c r="B88" s="9" t="s">
        <v>146</v>
      </c>
      <c r="C88" s="7" t="s">
        <v>35</v>
      </c>
      <c r="D88" s="7" t="s">
        <v>205</v>
      </c>
      <c r="E88" s="8" t="s">
        <v>99</v>
      </c>
      <c r="F88" s="9">
        <v>2</v>
      </c>
      <c r="G88" s="10">
        <v>87.18</v>
      </c>
      <c r="H88" s="10">
        <v>214.49</v>
      </c>
      <c r="I88" s="10">
        <f t="shared" si="32"/>
        <v>301.67</v>
      </c>
      <c r="J88" s="10">
        <f t="shared" si="33"/>
        <v>603.34</v>
      </c>
    </row>
    <row r="89" spans="1:10" ht="36" customHeight="1">
      <c r="A89" s="7" t="s">
        <v>206</v>
      </c>
      <c r="B89" s="9" t="s">
        <v>149</v>
      </c>
      <c r="C89" s="7" t="s">
        <v>46</v>
      </c>
      <c r="D89" s="7" t="s">
        <v>150</v>
      </c>
      <c r="E89" s="8" t="s">
        <v>29</v>
      </c>
      <c r="F89" s="9">
        <v>12</v>
      </c>
      <c r="G89" s="10">
        <v>17.55</v>
      </c>
      <c r="H89" s="10">
        <v>78.3</v>
      </c>
      <c r="I89" s="10">
        <f t="shared" si="32"/>
        <v>95.85</v>
      </c>
      <c r="J89" s="10">
        <f t="shared" si="33"/>
        <v>1150.1999999999998</v>
      </c>
    </row>
    <row r="90" spans="1:10" ht="48" customHeight="1">
      <c r="A90" s="7" t="s">
        <v>207</v>
      </c>
      <c r="B90" s="9" t="s">
        <v>152</v>
      </c>
      <c r="C90" s="7" t="s">
        <v>46</v>
      </c>
      <c r="D90" s="7" t="s">
        <v>153</v>
      </c>
      <c r="E90" s="8" t="s">
        <v>29</v>
      </c>
      <c r="F90" s="9">
        <v>11</v>
      </c>
      <c r="G90" s="10">
        <v>11.28</v>
      </c>
      <c r="H90" s="10">
        <v>199.22</v>
      </c>
      <c r="I90" s="10">
        <f t="shared" si="32"/>
        <v>210.5</v>
      </c>
      <c r="J90" s="10">
        <f t="shared" si="33"/>
        <v>2315.5</v>
      </c>
    </row>
    <row r="91" spans="1:10" ht="24" customHeight="1">
      <c r="A91" s="7" t="s">
        <v>208</v>
      </c>
      <c r="B91" s="9" t="s">
        <v>155</v>
      </c>
      <c r="C91" s="7" t="s">
        <v>19</v>
      </c>
      <c r="D91" s="7" t="s">
        <v>156</v>
      </c>
      <c r="E91" s="8" t="s">
        <v>157</v>
      </c>
      <c r="F91" s="9">
        <v>2</v>
      </c>
      <c r="G91" s="10">
        <v>14.54</v>
      </c>
      <c r="H91" s="10">
        <v>10.52</v>
      </c>
      <c r="I91" s="10">
        <f t="shared" si="32"/>
        <v>25.06</v>
      </c>
      <c r="J91" s="10">
        <f t="shared" si="33"/>
        <v>50.12</v>
      </c>
    </row>
    <row r="92" spans="1:10" ht="24" customHeight="1">
      <c r="A92" s="7" t="s">
        <v>209</v>
      </c>
      <c r="B92" s="9" t="s">
        <v>159</v>
      </c>
      <c r="C92" s="7" t="s">
        <v>19</v>
      </c>
      <c r="D92" s="7" t="s">
        <v>160</v>
      </c>
      <c r="E92" s="8" t="s">
        <v>29</v>
      </c>
      <c r="F92" s="9">
        <v>64</v>
      </c>
      <c r="G92" s="10">
        <v>1.93</v>
      </c>
      <c r="H92" s="10">
        <v>1.17</v>
      </c>
      <c r="I92" s="10">
        <f t="shared" si="32"/>
        <v>3.0999999999999996</v>
      </c>
      <c r="J92" s="10">
        <f t="shared" si="33"/>
        <v>198.39999999999998</v>
      </c>
    </row>
    <row r="93" spans="1:10" ht="24" customHeight="1">
      <c r="A93" s="4" t="s">
        <v>210</v>
      </c>
      <c r="B93" s="4"/>
      <c r="C93" s="4"/>
      <c r="D93" s="4" t="s">
        <v>211</v>
      </c>
      <c r="E93" s="4"/>
      <c r="F93" s="5"/>
      <c r="G93" s="4"/>
      <c r="H93" s="4"/>
      <c r="I93" s="4"/>
      <c r="J93" s="6">
        <f>J94+J96+J99+J105+J110+J112+J126</f>
        <v>40445.5</v>
      </c>
    </row>
    <row r="94" spans="1:10" ht="24" customHeight="1">
      <c r="A94" s="4" t="s">
        <v>212</v>
      </c>
      <c r="B94" s="4"/>
      <c r="C94" s="4"/>
      <c r="D94" s="4" t="s">
        <v>213</v>
      </c>
      <c r="E94" s="4"/>
      <c r="F94" s="5"/>
      <c r="G94" s="4"/>
      <c r="H94" s="4"/>
      <c r="I94" s="4"/>
      <c r="J94" s="6">
        <f>J95</f>
        <v>356.12</v>
      </c>
    </row>
    <row r="95" spans="1:10" ht="24" customHeight="1">
      <c r="A95" s="7" t="s">
        <v>214</v>
      </c>
      <c r="B95" s="9" t="s">
        <v>215</v>
      </c>
      <c r="C95" s="7" t="s">
        <v>216</v>
      </c>
      <c r="D95" s="7" t="s">
        <v>217</v>
      </c>
      <c r="E95" s="8" t="s">
        <v>29</v>
      </c>
      <c r="F95" s="9">
        <v>29</v>
      </c>
      <c r="G95" s="10">
        <v>9.09</v>
      </c>
      <c r="H95" s="10">
        <v>3.19</v>
      </c>
      <c r="I95" s="10">
        <f t="shared" ref="I95" si="34">G95+H95</f>
        <v>12.28</v>
      </c>
      <c r="J95" s="10">
        <f t="shared" ref="J95" si="35">F95*I95</f>
        <v>356.12</v>
      </c>
    </row>
    <row r="96" spans="1:10" ht="24" customHeight="1">
      <c r="A96" s="4" t="s">
        <v>218</v>
      </c>
      <c r="B96" s="4"/>
      <c r="C96" s="4"/>
      <c r="D96" s="4" t="s">
        <v>219</v>
      </c>
      <c r="E96" s="4"/>
      <c r="F96" s="5"/>
      <c r="G96" s="4"/>
      <c r="H96" s="4"/>
      <c r="I96" s="4"/>
      <c r="J96" s="6">
        <f>SUM(J97:J98)</f>
        <v>5593.01</v>
      </c>
    </row>
    <row r="97" spans="1:10" ht="48" customHeight="1">
      <c r="A97" s="7" t="s">
        <v>220</v>
      </c>
      <c r="B97" s="9" t="s">
        <v>221</v>
      </c>
      <c r="C97" s="7" t="s">
        <v>19</v>
      </c>
      <c r="D97" s="7" t="s">
        <v>222</v>
      </c>
      <c r="E97" s="8" t="s">
        <v>29</v>
      </c>
      <c r="F97" s="9">
        <v>43</v>
      </c>
      <c r="G97" s="10">
        <v>11.46</v>
      </c>
      <c r="H97" s="10">
        <v>77.260000000000005</v>
      </c>
      <c r="I97" s="10">
        <f t="shared" ref="I97:I98" si="36">G97+H97</f>
        <v>88.72</v>
      </c>
      <c r="J97" s="10">
        <f t="shared" ref="J97:J98" si="37">F97*I97</f>
        <v>3814.96</v>
      </c>
    </row>
    <row r="98" spans="1:10" ht="24" customHeight="1">
      <c r="A98" s="7" t="s">
        <v>223</v>
      </c>
      <c r="B98" s="9" t="s">
        <v>224</v>
      </c>
      <c r="C98" s="7" t="s">
        <v>19</v>
      </c>
      <c r="D98" s="7" t="s">
        <v>225</v>
      </c>
      <c r="E98" s="8" t="s">
        <v>29</v>
      </c>
      <c r="F98" s="9">
        <v>43</v>
      </c>
      <c r="G98" s="10">
        <v>1.41</v>
      </c>
      <c r="H98" s="10">
        <v>39.94</v>
      </c>
      <c r="I98" s="10">
        <f t="shared" si="36"/>
        <v>41.349999999999994</v>
      </c>
      <c r="J98" s="10">
        <f t="shared" si="37"/>
        <v>1778.0499999999997</v>
      </c>
    </row>
    <row r="99" spans="1:10" ht="24" customHeight="1">
      <c r="A99" s="4" t="s">
        <v>226</v>
      </c>
      <c r="B99" s="4"/>
      <c r="C99" s="4"/>
      <c r="D99" s="4" t="s">
        <v>227</v>
      </c>
      <c r="E99" s="4"/>
      <c r="F99" s="5"/>
      <c r="G99" s="4"/>
      <c r="H99" s="4"/>
      <c r="I99" s="4"/>
      <c r="J99" s="6">
        <f>SUM(J100:J104)</f>
        <v>6468.49</v>
      </c>
    </row>
    <row r="100" spans="1:10" ht="24" customHeight="1">
      <c r="A100" s="7" t="s">
        <v>228</v>
      </c>
      <c r="B100" s="9" t="s">
        <v>229</v>
      </c>
      <c r="C100" s="7" t="s">
        <v>19</v>
      </c>
      <c r="D100" s="7" t="s">
        <v>230</v>
      </c>
      <c r="E100" s="8" t="s">
        <v>29</v>
      </c>
      <c r="F100" s="9">
        <v>86</v>
      </c>
      <c r="G100" s="10">
        <v>7.06</v>
      </c>
      <c r="H100" s="10">
        <v>7.97</v>
      </c>
      <c r="I100" s="10">
        <f t="shared" ref="I100" si="38">G100+H100</f>
        <v>15.03</v>
      </c>
      <c r="J100" s="10">
        <f t="shared" ref="J100" si="39">F100*I100</f>
        <v>1292.58</v>
      </c>
    </row>
    <row r="101" spans="1:10" ht="24" customHeight="1">
      <c r="A101" s="7" t="s">
        <v>231</v>
      </c>
      <c r="B101" s="9" t="s">
        <v>55</v>
      </c>
      <c r="C101" s="7" t="s">
        <v>46</v>
      </c>
      <c r="D101" s="7" t="s">
        <v>56</v>
      </c>
      <c r="E101" s="8" t="s">
        <v>29</v>
      </c>
      <c r="F101" s="9">
        <v>26</v>
      </c>
      <c r="G101" s="10">
        <v>1.8</v>
      </c>
      <c r="H101" s="10">
        <v>44.97</v>
      </c>
      <c r="I101" s="10">
        <f t="shared" ref="I101:I104" si="40">G101+H101</f>
        <v>46.769999999999996</v>
      </c>
      <c r="J101" s="10">
        <f t="shared" ref="J101:J104" si="41">F101*I101</f>
        <v>1216.02</v>
      </c>
    </row>
    <row r="102" spans="1:10" ht="48" customHeight="1">
      <c r="A102" s="7" t="s">
        <v>232</v>
      </c>
      <c r="B102" s="9" t="s">
        <v>62</v>
      </c>
      <c r="C102" s="7" t="s">
        <v>46</v>
      </c>
      <c r="D102" s="7" t="s">
        <v>63</v>
      </c>
      <c r="E102" s="8" t="s">
        <v>29</v>
      </c>
      <c r="F102" s="9">
        <v>13</v>
      </c>
      <c r="G102" s="10">
        <v>17.59</v>
      </c>
      <c r="H102" s="10">
        <v>138.99</v>
      </c>
      <c r="I102" s="10">
        <f t="shared" si="40"/>
        <v>156.58000000000001</v>
      </c>
      <c r="J102" s="10">
        <f t="shared" si="41"/>
        <v>2035.5400000000002</v>
      </c>
    </row>
    <row r="103" spans="1:10" ht="36" customHeight="1">
      <c r="A103" s="7" t="s">
        <v>233</v>
      </c>
      <c r="B103" s="9" t="s">
        <v>65</v>
      </c>
      <c r="C103" s="7" t="s">
        <v>46</v>
      </c>
      <c r="D103" s="7" t="s">
        <v>66</v>
      </c>
      <c r="E103" s="8" t="s">
        <v>29</v>
      </c>
      <c r="F103" s="9">
        <v>12</v>
      </c>
      <c r="G103" s="10">
        <v>11.14</v>
      </c>
      <c r="H103" s="10">
        <v>87.46</v>
      </c>
      <c r="I103" s="10">
        <f t="shared" si="40"/>
        <v>98.6</v>
      </c>
      <c r="J103" s="10">
        <f t="shared" si="41"/>
        <v>1183.1999999999998</v>
      </c>
    </row>
    <row r="104" spans="1:10" ht="36" customHeight="1">
      <c r="A104" s="7" t="s">
        <v>234</v>
      </c>
      <c r="B104" s="9" t="s">
        <v>68</v>
      </c>
      <c r="C104" s="7" t="s">
        <v>46</v>
      </c>
      <c r="D104" s="7" t="s">
        <v>69</v>
      </c>
      <c r="E104" s="8" t="s">
        <v>29</v>
      </c>
      <c r="F104" s="9">
        <v>5</v>
      </c>
      <c r="G104" s="10">
        <v>35.94</v>
      </c>
      <c r="H104" s="10">
        <v>112.29</v>
      </c>
      <c r="I104" s="10">
        <f t="shared" si="40"/>
        <v>148.23000000000002</v>
      </c>
      <c r="J104" s="10">
        <f t="shared" si="41"/>
        <v>741.15000000000009</v>
      </c>
    </row>
    <row r="105" spans="1:10" ht="24" customHeight="1">
      <c r="A105" s="4" t="s">
        <v>235</v>
      </c>
      <c r="B105" s="4"/>
      <c r="C105" s="4"/>
      <c r="D105" s="4" t="s">
        <v>236</v>
      </c>
      <c r="E105" s="4"/>
      <c r="F105" s="5"/>
      <c r="G105" s="4"/>
      <c r="H105" s="4"/>
      <c r="I105" s="4"/>
      <c r="J105" s="6">
        <f>SUM(J106:J109)</f>
        <v>2390.27</v>
      </c>
    </row>
    <row r="106" spans="1:10" ht="24" customHeight="1">
      <c r="A106" s="7" t="s">
        <v>237</v>
      </c>
      <c r="B106" s="9" t="s">
        <v>73</v>
      </c>
      <c r="C106" s="7" t="s">
        <v>19</v>
      </c>
      <c r="D106" s="7" t="s">
        <v>74</v>
      </c>
      <c r="E106" s="8" t="s">
        <v>29</v>
      </c>
      <c r="F106" s="9">
        <v>131</v>
      </c>
      <c r="G106" s="10">
        <v>0.61</v>
      </c>
      <c r="H106" s="10">
        <v>2.54</v>
      </c>
      <c r="I106" s="10">
        <f t="shared" ref="I106" si="42">G106+H106</f>
        <v>3.15</v>
      </c>
      <c r="J106" s="10">
        <f t="shared" ref="J106" si="43">F106*I106</f>
        <v>412.65</v>
      </c>
    </row>
    <row r="107" spans="1:10" ht="24" customHeight="1">
      <c r="A107" s="7" t="s">
        <v>238</v>
      </c>
      <c r="B107" s="9" t="s">
        <v>76</v>
      </c>
      <c r="C107" s="7" t="s">
        <v>19</v>
      </c>
      <c r="D107" s="7" t="s">
        <v>77</v>
      </c>
      <c r="E107" s="8" t="s">
        <v>29</v>
      </c>
      <c r="F107" s="9">
        <v>131</v>
      </c>
      <c r="G107" s="10">
        <v>2.94</v>
      </c>
      <c r="H107" s="10">
        <v>9.4600000000000009</v>
      </c>
      <c r="I107" s="10">
        <f t="shared" ref="I107:I109" si="44">G107+H107</f>
        <v>12.4</v>
      </c>
      <c r="J107" s="10">
        <f t="shared" ref="J107:J109" si="45">F107*I107</f>
        <v>1624.4</v>
      </c>
    </row>
    <row r="108" spans="1:10" ht="24" customHeight="1">
      <c r="A108" s="7" t="s">
        <v>239</v>
      </c>
      <c r="B108" s="9" t="s">
        <v>240</v>
      </c>
      <c r="C108" s="7" t="s">
        <v>19</v>
      </c>
      <c r="D108" s="7" t="s">
        <v>241</v>
      </c>
      <c r="E108" s="8" t="s">
        <v>29</v>
      </c>
      <c r="F108" s="9">
        <v>5</v>
      </c>
      <c r="G108" s="10">
        <v>11.89</v>
      </c>
      <c r="H108" s="10">
        <v>16.91</v>
      </c>
      <c r="I108" s="10">
        <f t="shared" si="44"/>
        <v>28.8</v>
      </c>
      <c r="J108" s="10">
        <f t="shared" si="45"/>
        <v>144</v>
      </c>
    </row>
    <row r="109" spans="1:10" ht="36" customHeight="1">
      <c r="A109" s="7" t="s">
        <v>242</v>
      </c>
      <c r="B109" s="9" t="s">
        <v>85</v>
      </c>
      <c r="C109" s="7" t="s">
        <v>19</v>
      </c>
      <c r="D109" s="7" t="s">
        <v>243</v>
      </c>
      <c r="E109" s="8" t="s">
        <v>29</v>
      </c>
      <c r="F109" s="9">
        <v>22</v>
      </c>
      <c r="G109" s="10">
        <v>3.77</v>
      </c>
      <c r="H109" s="10">
        <v>5.74</v>
      </c>
      <c r="I109" s="10">
        <f t="shared" si="44"/>
        <v>9.51</v>
      </c>
      <c r="J109" s="10">
        <f t="shared" si="45"/>
        <v>209.22</v>
      </c>
    </row>
    <row r="110" spans="1:10" ht="24" customHeight="1">
      <c r="A110" s="4" t="s">
        <v>244</v>
      </c>
      <c r="B110" s="4"/>
      <c r="C110" s="4"/>
      <c r="D110" s="4" t="s">
        <v>245</v>
      </c>
      <c r="E110" s="4"/>
      <c r="F110" s="5"/>
      <c r="G110" s="4"/>
      <c r="H110" s="4"/>
      <c r="I110" s="4"/>
      <c r="J110" s="6">
        <f>J111</f>
        <v>1876.3</v>
      </c>
    </row>
    <row r="111" spans="1:10" ht="60" customHeight="1">
      <c r="A111" s="7" t="s">
        <v>246</v>
      </c>
      <c r="B111" s="9" t="s">
        <v>247</v>
      </c>
      <c r="C111" s="7" t="s">
        <v>19</v>
      </c>
      <c r="D111" s="7" t="s">
        <v>248</v>
      </c>
      <c r="E111" s="8" t="s">
        <v>107</v>
      </c>
      <c r="F111" s="9">
        <v>2</v>
      </c>
      <c r="G111" s="10">
        <v>179.76</v>
      </c>
      <c r="H111" s="10">
        <v>758.39</v>
      </c>
      <c r="I111" s="10">
        <f t="shared" ref="I111" si="46">G111+H111</f>
        <v>938.15</v>
      </c>
      <c r="J111" s="10">
        <f t="shared" ref="J111" si="47">F111*I111</f>
        <v>1876.3</v>
      </c>
    </row>
    <row r="112" spans="1:10" ht="24" customHeight="1">
      <c r="A112" s="4" t="s">
        <v>249</v>
      </c>
      <c r="B112" s="4"/>
      <c r="C112" s="4"/>
      <c r="D112" s="4" t="s">
        <v>91</v>
      </c>
      <c r="E112" s="4"/>
      <c r="F112" s="5"/>
      <c r="G112" s="4"/>
      <c r="H112" s="4"/>
      <c r="I112" s="4"/>
      <c r="J112" s="6">
        <f>SUM(J113:J125)</f>
        <v>13730.86</v>
      </c>
    </row>
    <row r="113" spans="1:10" ht="96" customHeight="1">
      <c r="A113" s="7" t="s">
        <v>250</v>
      </c>
      <c r="B113" s="9" t="s">
        <v>93</v>
      </c>
      <c r="C113" s="7" t="s">
        <v>46</v>
      </c>
      <c r="D113" s="7" t="s">
        <v>94</v>
      </c>
      <c r="E113" s="8" t="s">
        <v>95</v>
      </c>
      <c r="F113" s="9">
        <v>26</v>
      </c>
      <c r="G113" s="10">
        <v>1.6</v>
      </c>
      <c r="H113" s="10">
        <v>5.13</v>
      </c>
      <c r="I113" s="10">
        <f t="shared" ref="I113" si="48">G113+H113</f>
        <v>6.73</v>
      </c>
      <c r="J113" s="10">
        <f t="shared" ref="J113" si="49">F113*I113</f>
        <v>174.98000000000002</v>
      </c>
    </row>
    <row r="114" spans="1:10" ht="84" customHeight="1">
      <c r="A114" s="7" t="s">
        <v>251</v>
      </c>
      <c r="B114" s="9" t="s">
        <v>97</v>
      </c>
      <c r="C114" s="7" t="s">
        <v>46</v>
      </c>
      <c r="D114" s="7" t="s">
        <v>98</v>
      </c>
      <c r="E114" s="8" t="s">
        <v>99</v>
      </c>
      <c r="F114" s="9">
        <v>10</v>
      </c>
      <c r="G114" s="10">
        <v>33.57</v>
      </c>
      <c r="H114" s="10">
        <v>205.51</v>
      </c>
      <c r="I114" s="10">
        <f t="shared" ref="I114:I125" si="50">G114+H114</f>
        <v>239.07999999999998</v>
      </c>
      <c r="J114" s="10">
        <f t="shared" ref="J114:J125" si="51">F114*I114</f>
        <v>2390.7999999999997</v>
      </c>
    </row>
    <row r="115" spans="1:10" ht="60" customHeight="1">
      <c r="A115" s="7" t="s">
        <v>252</v>
      </c>
      <c r="B115" s="9" t="s">
        <v>101</v>
      </c>
      <c r="C115" s="7" t="s">
        <v>46</v>
      </c>
      <c r="D115" s="7" t="s">
        <v>102</v>
      </c>
      <c r="E115" s="8" t="s">
        <v>103</v>
      </c>
      <c r="F115" s="9">
        <v>32</v>
      </c>
      <c r="G115" s="10">
        <v>16.78</v>
      </c>
      <c r="H115" s="10">
        <v>87.78</v>
      </c>
      <c r="I115" s="10">
        <f t="shared" si="50"/>
        <v>104.56</v>
      </c>
      <c r="J115" s="10">
        <f t="shared" si="51"/>
        <v>3345.92</v>
      </c>
    </row>
    <row r="116" spans="1:10" ht="36" customHeight="1">
      <c r="A116" s="7" t="s">
        <v>253</v>
      </c>
      <c r="B116" s="9" t="s">
        <v>105</v>
      </c>
      <c r="C116" s="7" t="s">
        <v>19</v>
      </c>
      <c r="D116" s="7" t="s">
        <v>106</v>
      </c>
      <c r="E116" s="8" t="s">
        <v>107</v>
      </c>
      <c r="F116" s="9">
        <v>15</v>
      </c>
      <c r="G116" s="10">
        <v>11.51</v>
      </c>
      <c r="H116" s="10">
        <v>16.239999999999998</v>
      </c>
      <c r="I116" s="10">
        <f t="shared" si="50"/>
        <v>27.75</v>
      </c>
      <c r="J116" s="10">
        <f t="shared" si="51"/>
        <v>416.25</v>
      </c>
    </row>
    <row r="117" spans="1:10" ht="36" customHeight="1">
      <c r="A117" s="7" t="s">
        <v>254</v>
      </c>
      <c r="B117" s="9" t="s">
        <v>109</v>
      </c>
      <c r="C117" s="7" t="s">
        <v>19</v>
      </c>
      <c r="D117" s="7" t="s">
        <v>110</v>
      </c>
      <c r="E117" s="8" t="s">
        <v>60</v>
      </c>
      <c r="F117" s="9">
        <v>48</v>
      </c>
      <c r="G117" s="10">
        <v>0.28000000000000003</v>
      </c>
      <c r="H117" s="10">
        <v>0.84</v>
      </c>
      <c r="I117" s="10">
        <f t="shared" si="50"/>
        <v>1.1200000000000001</v>
      </c>
      <c r="J117" s="10">
        <f t="shared" si="51"/>
        <v>53.760000000000005</v>
      </c>
    </row>
    <row r="118" spans="1:10" ht="24" customHeight="1">
      <c r="A118" s="7" t="s">
        <v>255</v>
      </c>
      <c r="B118" s="9" t="s">
        <v>112</v>
      </c>
      <c r="C118" s="7" t="s">
        <v>46</v>
      </c>
      <c r="D118" s="7" t="s">
        <v>113</v>
      </c>
      <c r="E118" s="8" t="s">
        <v>114</v>
      </c>
      <c r="F118" s="9">
        <v>8</v>
      </c>
      <c r="G118" s="10">
        <v>33.57</v>
      </c>
      <c r="H118" s="10">
        <v>10.83</v>
      </c>
      <c r="I118" s="10">
        <f t="shared" si="50"/>
        <v>44.4</v>
      </c>
      <c r="J118" s="10">
        <f t="shared" si="51"/>
        <v>355.2</v>
      </c>
    </row>
    <row r="119" spans="1:10" ht="24" customHeight="1">
      <c r="A119" s="7" t="s">
        <v>256</v>
      </c>
      <c r="B119" s="9" t="s">
        <v>116</v>
      </c>
      <c r="C119" s="7" t="s">
        <v>46</v>
      </c>
      <c r="D119" s="7" t="s">
        <v>117</v>
      </c>
      <c r="E119" s="8" t="s">
        <v>95</v>
      </c>
      <c r="F119" s="9">
        <v>8</v>
      </c>
      <c r="G119" s="10">
        <v>4.01</v>
      </c>
      <c r="H119" s="10">
        <v>1.59</v>
      </c>
      <c r="I119" s="10">
        <f t="shared" si="50"/>
        <v>5.6</v>
      </c>
      <c r="J119" s="10">
        <f t="shared" si="51"/>
        <v>44.8</v>
      </c>
    </row>
    <row r="120" spans="1:10" ht="36" customHeight="1">
      <c r="A120" s="7" t="s">
        <v>257</v>
      </c>
      <c r="B120" s="9" t="s">
        <v>119</v>
      </c>
      <c r="C120" s="7" t="s">
        <v>19</v>
      </c>
      <c r="D120" s="7" t="s">
        <v>120</v>
      </c>
      <c r="E120" s="8" t="s">
        <v>60</v>
      </c>
      <c r="F120" s="9">
        <v>34</v>
      </c>
      <c r="G120" s="10">
        <v>5.29</v>
      </c>
      <c r="H120" s="10">
        <v>18.14</v>
      </c>
      <c r="I120" s="10">
        <f t="shared" si="50"/>
        <v>23.43</v>
      </c>
      <c r="J120" s="10">
        <f t="shared" si="51"/>
        <v>796.62</v>
      </c>
    </row>
    <row r="121" spans="1:10" ht="36" customHeight="1">
      <c r="A121" s="7" t="s">
        <v>258</v>
      </c>
      <c r="B121" s="9" t="s">
        <v>125</v>
      </c>
      <c r="C121" s="7" t="s">
        <v>19</v>
      </c>
      <c r="D121" s="7" t="s">
        <v>126</v>
      </c>
      <c r="E121" s="8" t="s">
        <v>60</v>
      </c>
      <c r="F121" s="9">
        <v>200</v>
      </c>
      <c r="G121" s="10">
        <v>0.79</v>
      </c>
      <c r="H121" s="10">
        <v>1.66</v>
      </c>
      <c r="I121" s="10">
        <f t="shared" si="50"/>
        <v>2.4500000000000002</v>
      </c>
      <c r="J121" s="10">
        <f t="shared" si="51"/>
        <v>490.00000000000006</v>
      </c>
    </row>
    <row r="122" spans="1:10" ht="36" customHeight="1">
      <c r="A122" s="7" t="s">
        <v>259</v>
      </c>
      <c r="B122" s="9" t="s">
        <v>260</v>
      </c>
      <c r="C122" s="7" t="s">
        <v>19</v>
      </c>
      <c r="D122" s="7" t="s">
        <v>261</v>
      </c>
      <c r="E122" s="8" t="s">
        <v>107</v>
      </c>
      <c r="F122" s="9">
        <v>2</v>
      </c>
      <c r="G122" s="10">
        <v>15.52</v>
      </c>
      <c r="H122" s="10">
        <v>29.3</v>
      </c>
      <c r="I122" s="10">
        <f t="shared" si="50"/>
        <v>44.82</v>
      </c>
      <c r="J122" s="10">
        <f t="shared" si="51"/>
        <v>89.64</v>
      </c>
    </row>
    <row r="123" spans="1:10" ht="36" customHeight="1">
      <c r="A123" s="7" t="s">
        <v>262</v>
      </c>
      <c r="B123" s="9" t="s">
        <v>134</v>
      </c>
      <c r="C123" s="7" t="s">
        <v>19</v>
      </c>
      <c r="D123" s="7" t="s">
        <v>135</v>
      </c>
      <c r="E123" s="8" t="s">
        <v>60</v>
      </c>
      <c r="F123" s="9">
        <v>25</v>
      </c>
      <c r="G123" s="10">
        <v>3.69</v>
      </c>
      <c r="H123" s="10">
        <v>6.17</v>
      </c>
      <c r="I123" s="10">
        <f t="shared" si="50"/>
        <v>9.86</v>
      </c>
      <c r="J123" s="10">
        <f t="shared" si="51"/>
        <v>246.5</v>
      </c>
    </row>
    <row r="124" spans="1:10" ht="108" customHeight="1">
      <c r="A124" s="7" t="s">
        <v>263</v>
      </c>
      <c r="B124" s="9" t="s">
        <v>122</v>
      </c>
      <c r="C124" s="7" t="s">
        <v>46</v>
      </c>
      <c r="D124" s="7" t="s">
        <v>123</v>
      </c>
      <c r="E124" s="8" t="s">
        <v>99</v>
      </c>
      <c r="F124" s="9">
        <v>9</v>
      </c>
      <c r="G124" s="10">
        <v>25.17</v>
      </c>
      <c r="H124" s="10">
        <v>189.45</v>
      </c>
      <c r="I124" s="10">
        <f t="shared" si="50"/>
        <v>214.62</v>
      </c>
      <c r="J124" s="10">
        <f t="shared" si="51"/>
        <v>1931.58</v>
      </c>
    </row>
    <row r="125" spans="1:10" ht="72" customHeight="1">
      <c r="A125" s="7" t="s">
        <v>264</v>
      </c>
      <c r="B125" s="9" t="s">
        <v>131</v>
      </c>
      <c r="C125" s="7" t="s">
        <v>46</v>
      </c>
      <c r="D125" s="7" t="s">
        <v>132</v>
      </c>
      <c r="E125" s="8" t="s">
        <v>95</v>
      </c>
      <c r="F125" s="9">
        <v>47</v>
      </c>
      <c r="G125" s="10">
        <v>22.05</v>
      </c>
      <c r="H125" s="10">
        <v>50.18</v>
      </c>
      <c r="I125" s="10">
        <f t="shared" si="50"/>
        <v>72.23</v>
      </c>
      <c r="J125" s="10">
        <f t="shared" si="51"/>
        <v>3394.8100000000004</v>
      </c>
    </row>
    <row r="126" spans="1:10" ht="24" customHeight="1">
      <c r="A126" s="4" t="s">
        <v>265</v>
      </c>
      <c r="B126" s="4"/>
      <c r="C126" s="4"/>
      <c r="D126" s="4" t="s">
        <v>201</v>
      </c>
      <c r="E126" s="4"/>
      <c r="F126" s="5"/>
      <c r="G126" s="4"/>
      <c r="H126" s="4"/>
      <c r="I126" s="4"/>
      <c r="J126" s="6">
        <f>SUM(J127:J132)</f>
        <v>10030.450000000001</v>
      </c>
    </row>
    <row r="127" spans="1:10" ht="24" customHeight="1">
      <c r="A127" s="7" t="s">
        <v>266</v>
      </c>
      <c r="B127" s="9" t="s">
        <v>140</v>
      </c>
      <c r="C127" s="7" t="s">
        <v>46</v>
      </c>
      <c r="D127" s="7" t="s">
        <v>141</v>
      </c>
      <c r="E127" s="8" t="s">
        <v>29</v>
      </c>
      <c r="F127" s="9">
        <v>19</v>
      </c>
      <c r="G127" s="10">
        <v>44.72</v>
      </c>
      <c r="H127" s="10">
        <v>171.91</v>
      </c>
      <c r="I127" s="10">
        <f t="shared" ref="I127" si="52">G127+H127</f>
        <v>216.63</v>
      </c>
      <c r="J127" s="10">
        <f t="shared" ref="J127" si="53">F127*I127</f>
        <v>4115.97</v>
      </c>
    </row>
    <row r="128" spans="1:10" ht="24" customHeight="1">
      <c r="A128" s="7" t="s">
        <v>267</v>
      </c>
      <c r="B128" s="9" t="s">
        <v>146</v>
      </c>
      <c r="C128" s="7" t="s">
        <v>35</v>
      </c>
      <c r="D128" s="7" t="s">
        <v>205</v>
      </c>
      <c r="E128" s="8" t="s">
        <v>99</v>
      </c>
      <c r="F128" s="9">
        <v>2</v>
      </c>
      <c r="G128" s="10">
        <v>87.18</v>
      </c>
      <c r="H128" s="10">
        <v>214.49</v>
      </c>
      <c r="I128" s="10">
        <f t="shared" ref="I128:I132" si="54">G128+H128</f>
        <v>301.67</v>
      </c>
      <c r="J128" s="10">
        <f t="shared" ref="J128:J132" si="55">F128*I128</f>
        <v>603.34</v>
      </c>
    </row>
    <row r="129" spans="1:10" ht="24" customHeight="1">
      <c r="A129" s="7" t="s">
        <v>268</v>
      </c>
      <c r="B129" s="9" t="s">
        <v>143</v>
      </c>
      <c r="C129" s="7" t="s">
        <v>46</v>
      </c>
      <c r="D129" s="7" t="s">
        <v>144</v>
      </c>
      <c r="E129" s="8" t="s">
        <v>29</v>
      </c>
      <c r="F129" s="9">
        <v>13</v>
      </c>
      <c r="G129" s="10">
        <v>8.57</v>
      </c>
      <c r="H129" s="10">
        <v>117.41</v>
      </c>
      <c r="I129" s="10">
        <f t="shared" si="54"/>
        <v>125.97999999999999</v>
      </c>
      <c r="J129" s="10">
        <f t="shared" si="55"/>
        <v>1637.7399999999998</v>
      </c>
    </row>
    <row r="130" spans="1:10" ht="36" customHeight="1">
      <c r="A130" s="7" t="s">
        <v>269</v>
      </c>
      <c r="B130" s="9" t="s">
        <v>149</v>
      </c>
      <c r="C130" s="7" t="s">
        <v>46</v>
      </c>
      <c r="D130" s="7" t="s">
        <v>270</v>
      </c>
      <c r="E130" s="8" t="s">
        <v>29</v>
      </c>
      <c r="F130" s="9">
        <v>12</v>
      </c>
      <c r="G130" s="10">
        <v>17.55</v>
      </c>
      <c r="H130" s="10">
        <v>78.3</v>
      </c>
      <c r="I130" s="10">
        <f t="shared" si="54"/>
        <v>95.85</v>
      </c>
      <c r="J130" s="10">
        <f t="shared" si="55"/>
        <v>1150.1999999999998</v>
      </c>
    </row>
    <row r="131" spans="1:10" ht="48" customHeight="1">
      <c r="A131" s="7" t="s">
        <v>271</v>
      </c>
      <c r="B131" s="9" t="s">
        <v>152</v>
      </c>
      <c r="C131" s="7" t="s">
        <v>46</v>
      </c>
      <c r="D131" s="7" t="s">
        <v>153</v>
      </c>
      <c r="E131" s="8" t="s">
        <v>29</v>
      </c>
      <c r="F131" s="9">
        <v>11</v>
      </c>
      <c r="G131" s="10">
        <v>11.28</v>
      </c>
      <c r="H131" s="10">
        <v>199.22</v>
      </c>
      <c r="I131" s="10">
        <f t="shared" si="54"/>
        <v>210.5</v>
      </c>
      <c r="J131" s="10">
        <f t="shared" si="55"/>
        <v>2315.5</v>
      </c>
    </row>
    <row r="132" spans="1:10" ht="24" customHeight="1">
      <c r="A132" s="7" t="s">
        <v>272</v>
      </c>
      <c r="B132" s="9" t="s">
        <v>159</v>
      </c>
      <c r="C132" s="7" t="s">
        <v>19</v>
      </c>
      <c r="D132" s="7" t="s">
        <v>160</v>
      </c>
      <c r="E132" s="8" t="s">
        <v>29</v>
      </c>
      <c r="F132" s="9">
        <v>67</v>
      </c>
      <c r="G132" s="10">
        <v>1.93</v>
      </c>
      <c r="H132" s="10">
        <v>1.17</v>
      </c>
      <c r="I132" s="10">
        <f t="shared" si="54"/>
        <v>3.0999999999999996</v>
      </c>
      <c r="J132" s="10">
        <f t="shared" si="55"/>
        <v>207.7</v>
      </c>
    </row>
    <row r="133" spans="1:10" ht="24" customHeight="1">
      <c r="A133" s="4" t="s">
        <v>273</v>
      </c>
      <c r="B133" s="4"/>
      <c r="C133" s="4"/>
      <c r="D133" s="4" t="s">
        <v>274</v>
      </c>
      <c r="E133" s="4"/>
      <c r="F133" s="5"/>
      <c r="G133" s="4"/>
      <c r="H133" s="4"/>
      <c r="I133" s="4"/>
      <c r="J133" s="6">
        <f>J134+J139+J150+J157+J180</f>
        <v>48784.61</v>
      </c>
    </row>
    <row r="134" spans="1:10" ht="24" customHeight="1">
      <c r="A134" s="4" t="s">
        <v>275</v>
      </c>
      <c r="B134" s="4"/>
      <c r="C134" s="4"/>
      <c r="D134" s="4" t="s">
        <v>276</v>
      </c>
      <c r="E134" s="4"/>
      <c r="F134" s="5"/>
      <c r="G134" s="4"/>
      <c r="H134" s="4"/>
      <c r="I134" s="4"/>
      <c r="J134" s="6">
        <f>SUM(J135:J138)</f>
        <v>3142.55</v>
      </c>
    </row>
    <row r="135" spans="1:10" ht="24" customHeight="1">
      <c r="A135" s="7" t="s">
        <v>277</v>
      </c>
      <c r="B135" s="9" t="s">
        <v>278</v>
      </c>
      <c r="C135" s="7" t="s">
        <v>19</v>
      </c>
      <c r="D135" s="7" t="s">
        <v>279</v>
      </c>
      <c r="E135" s="8" t="s">
        <v>29</v>
      </c>
      <c r="F135" s="9">
        <v>25</v>
      </c>
      <c r="G135" s="10">
        <v>18.12</v>
      </c>
      <c r="H135" s="10">
        <v>6.35</v>
      </c>
      <c r="I135" s="10">
        <f t="shared" ref="I135" si="56">G135+H135</f>
        <v>24.47</v>
      </c>
      <c r="J135" s="10">
        <f t="shared" ref="J135" si="57">F135*I135</f>
        <v>611.75</v>
      </c>
    </row>
    <row r="136" spans="1:10" ht="36" customHeight="1">
      <c r="A136" s="7" t="s">
        <v>280</v>
      </c>
      <c r="B136" s="9" t="s">
        <v>281</v>
      </c>
      <c r="C136" s="7" t="s">
        <v>19</v>
      </c>
      <c r="D136" s="7" t="s">
        <v>282</v>
      </c>
      <c r="E136" s="8" t="s">
        <v>29</v>
      </c>
      <c r="F136" s="9">
        <v>72</v>
      </c>
      <c r="G136" s="10">
        <v>1.1499999999999999</v>
      </c>
      <c r="H136" s="10">
        <v>0.37</v>
      </c>
      <c r="I136" s="10">
        <f t="shared" ref="I136:I138" si="58">G136+H136</f>
        <v>1.52</v>
      </c>
      <c r="J136" s="10">
        <f t="shared" ref="J136:J138" si="59">F136*I136</f>
        <v>109.44</v>
      </c>
    </row>
    <row r="137" spans="1:10" ht="24" customHeight="1">
      <c r="A137" s="7" t="s">
        <v>283</v>
      </c>
      <c r="B137" s="9" t="s">
        <v>284</v>
      </c>
      <c r="C137" s="7" t="s">
        <v>35</v>
      </c>
      <c r="D137" s="7" t="s">
        <v>285</v>
      </c>
      <c r="E137" s="8" t="s">
        <v>29</v>
      </c>
      <c r="F137" s="9">
        <v>72</v>
      </c>
      <c r="G137" s="10">
        <v>5.47</v>
      </c>
      <c r="H137" s="10">
        <v>1.91</v>
      </c>
      <c r="I137" s="10">
        <f t="shared" si="58"/>
        <v>7.38</v>
      </c>
      <c r="J137" s="10">
        <f t="shared" si="59"/>
        <v>531.36</v>
      </c>
    </row>
    <row r="138" spans="1:10" ht="24" customHeight="1">
      <c r="A138" s="7" t="s">
        <v>286</v>
      </c>
      <c r="B138" s="9" t="s">
        <v>287</v>
      </c>
      <c r="C138" s="7" t="s">
        <v>19</v>
      </c>
      <c r="D138" s="7" t="s">
        <v>288</v>
      </c>
      <c r="E138" s="8" t="s">
        <v>29</v>
      </c>
      <c r="F138" s="9">
        <v>72</v>
      </c>
      <c r="G138" s="10">
        <v>11.19</v>
      </c>
      <c r="H138" s="10">
        <v>15.06</v>
      </c>
      <c r="I138" s="10">
        <f t="shared" si="58"/>
        <v>26.25</v>
      </c>
      <c r="J138" s="10">
        <f t="shared" si="59"/>
        <v>1890</v>
      </c>
    </row>
    <row r="139" spans="1:10" ht="24" customHeight="1">
      <c r="A139" s="4" t="s">
        <v>289</v>
      </c>
      <c r="B139" s="4"/>
      <c r="C139" s="4"/>
      <c r="D139" s="4" t="s">
        <v>227</v>
      </c>
      <c r="E139" s="4"/>
      <c r="F139" s="5"/>
      <c r="G139" s="4"/>
      <c r="H139" s="4"/>
      <c r="I139" s="4"/>
      <c r="J139" s="6">
        <f>SUM(J140:J149)</f>
        <v>14171.079999999998</v>
      </c>
    </row>
    <row r="140" spans="1:10" ht="24" customHeight="1">
      <c r="A140" s="7" t="s">
        <v>290</v>
      </c>
      <c r="B140" s="9" t="s">
        <v>55</v>
      </c>
      <c r="C140" s="7" t="s">
        <v>46</v>
      </c>
      <c r="D140" s="7" t="s">
        <v>56</v>
      </c>
      <c r="E140" s="8" t="s">
        <v>29</v>
      </c>
      <c r="F140" s="9">
        <v>30</v>
      </c>
      <c r="G140" s="10">
        <v>1.8</v>
      </c>
      <c r="H140" s="10">
        <v>44.97</v>
      </c>
      <c r="I140" s="10">
        <f t="shared" ref="I140" si="60">G140+H140</f>
        <v>46.769999999999996</v>
      </c>
      <c r="J140" s="10">
        <f t="shared" ref="J140" si="61">F140*I140</f>
        <v>1403.1</v>
      </c>
    </row>
    <row r="141" spans="1:10" ht="48" customHeight="1">
      <c r="A141" s="7" t="s">
        <v>291</v>
      </c>
      <c r="B141" s="9" t="s">
        <v>62</v>
      </c>
      <c r="C141" s="7" t="s">
        <v>46</v>
      </c>
      <c r="D141" s="7" t="s">
        <v>63</v>
      </c>
      <c r="E141" s="8" t="s">
        <v>29</v>
      </c>
      <c r="F141" s="9">
        <v>15</v>
      </c>
      <c r="G141" s="10">
        <v>17.59</v>
      </c>
      <c r="H141" s="10">
        <v>138.99</v>
      </c>
      <c r="I141" s="10">
        <f t="shared" ref="I141:I149" si="62">G141+H141</f>
        <v>156.58000000000001</v>
      </c>
      <c r="J141" s="10">
        <f t="shared" ref="J141:J149" si="63">F141*I141</f>
        <v>2348.7000000000003</v>
      </c>
    </row>
    <row r="142" spans="1:10" ht="36" customHeight="1">
      <c r="A142" s="7" t="s">
        <v>292</v>
      </c>
      <c r="B142" s="9" t="s">
        <v>65</v>
      </c>
      <c r="C142" s="7" t="s">
        <v>46</v>
      </c>
      <c r="D142" s="7" t="s">
        <v>66</v>
      </c>
      <c r="E142" s="8" t="s">
        <v>29</v>
      </c>
      <c r="F142" s="9">
        <v>11</v>
      </c>
      <c r="G142" s="10">
        <v>11.14</v>
      </c>
      <c r="H142" s="10">
        <v>87.46</v>
      </c>
      <c r="I142" s="10">
        <f t="shared" si="62"/>
        <v>98.6</v>
      </c>
      <c r="J142" s="10">
        <f t="shared" si="63"/>
        <v>1084.5999999999999</v>
      </c>
    </row>
    <row r="143" spans="1:10" ht="36" customHeight="1">
      <c r="A143" s="7" t="s">
        <v>293</v>
      </c>
      <c r="B143" s="9" t="s">
        <v>68</v>
      </c>
      <c r="C143" s="7" t="s">
        <v>46</v>
      </c>
      <c r="D143" s="7" t="s">
        <v>69</v>
      </c>
      <c r="E143" s="8" t="s">
        <v>29</v>
      </c>
      <c r="F143" s="9">
        <v>7</v>
      </c>
      <c r="G143" s="10">
        <v>35.94</v>
      </c>
      <c r="H143" s="10">
        <v>112.29</v>
      </c>
      <c r="I143" s="10">
        <f t="shared" si="62"/>
        <v>148.23000000000002</v>
      </c>
      <c r="J143" s="10">
        <f t="shared" si="63"/>
        <v>1037.6100000000001</v>
      </c>
    </row>
    <row r="144" spans="1:10" ht="24" customHeight="1">
      <c r="A144" s="7" t="s">
        <v>294</v>
      </c>
      <c r="B144" s="9" t="s">
        <v>295</v>
      </c>
      <c r="C144" s="7" t="s">
        <v>19</v>
      </c>
      <c r="D144" s="7" t="s">
        <v>296</v>
      </c>
      <c r="E144" s="8" t="s">
        <v>29</v>
      </c>
      <c r="F144" s="9">
        <v>72</v>
      </c>
      <c r="G144" s="10">
        <v>11.41</v>
      </c>
      <c r="H144" s="10">
        <v>56.51</v>
      </c>
      <c r="I144" s="10">
        <f t="shared" si="62"/>
        <v>67.92</v>
      </c>
      <c r="J144" s="10">
        <f t="shared" si="63"/>
        <v>4890.24</v>
      </c>
    </row>
    <row r="145" spans="1:10" ht="48" customHeight="1">
      <c r="A145" s="7" t="s">
        <v>297</v>
      </c>
      <c r="B145" s="9" t="s">
        <v>221</v>
      </c>
      <c r="C145" s="7" t="s">
        <v>19</v>
      </c>
      <c r="D145" s="7" t="s">
        <v>222</v>
      </c>
      <c r="E145" s="8" t="s">
        <v>29</v>
      </c>
      <c r="F145" s="9">
        <v>3</v>
      </c>
      <c r="G145" s="10">
        <v>11.46</v>
      </c>
      <c r="H145" s="10">
        <v>77.260000000000005</v>
      </c>
      <c r="I145" s="10">
        <f t="shared" si="62"/>
        <v>88.72</v>
      </c>
      <c r="J145" s="10">
        <f t="shared" si="63"/>
        <v>266.15999999999997</v>
      </c>
    </row>
    <row r="146" spans="1:10" ht="24" customHeight="1">
      <c r="A146" s="7" t="s">
        <v>298</v>
      </c>
      <c r="B146" s="9" t="s">
        <v>224</v>
      </c>
      <c r="C146" s="7" t="s">
        <v>19</v>
      </c>
      <c r="D146" s="7" t="s">
        <v>225</v>
      </c>
      <c r="E146" s="8" t="s">
        <v>29</v>
      </c>
      <c r="F146" s="9">
        <v>3</v>
      </c>
      <c r="G146" s="10">
        <v>1.41</v>
      </c>
      <c r="H146" s="10">
        <v>39.94</v>
      </c>
      <c r="I146" s="10">
        <f t="shared" si="62"/>
        <v>41.349999999999994</v>
      </c>
      <c r="J146" s="10">
        <f t="shared" si="63"/>
        <v>124.04999999999998</v>
      </c>
    </row>
    <row r="147" spans="1:10" ht="24" customHeight="1">
      <c r="A147" s="7" t="s">
        <v>299</v>
      </c>
      <c r="B147" s="9" t="s">
        <v>300</v>
      </c>
      <c r="C147" s="7" t="s">
        <v>19</v>
      </c>
      <c r="D147" s="7" t="s">
        <v>301</v>
      </c>
      <c r="E147" s="8" t="s">
        <v>29</v>
      </c>
      <c r="F147" s="9">
        <v>72</v>
      </c>
      <c r="G147" s="10">
        <v>15.24</v>
      </c>
      <c r="H147" s="10">
        <v>11.13</v>
      </c>
      <c r="I147" s="10">
        <f t="shared" si="62"/>
        <v>26.37</v>
      </c>
      <c r="J147" s="10">
        <f t="shared" si="63"/>
        <v>1898.64</v>
      </c>
    </row>
    <row r="148" spans="1:10" ht="24" customHeight="1">
      <c r="A148" s="7" t="s">
        <v>302</v>
      </c>
      <c r="B148" s="9" t="s">
        <v>229</v>
      </c>
      <c r="C148" s="7" t="s">
        <v>19</v>
      </c>
      <c r="D148" s="7" t="s">
        <v>230</v>
      </c>
      <c r="E148" s="8" t="s">
        <v>29</v>
      </c>
      <c r="F148" s="9">
        <v>6</v>
      </c>
      <c r="G148" s="10">
        <v>7.06</v>
      </c>
      <c r="H148" s="10">
        <v>7.97</v>
      </c>
      <c r="I148" s="10">
        <f t="shared" si="62"/>
        <v>15.03</v>
      </c>
      <c r="J148" s="10">
        <f t="shared" si="63"/>
        <v>90.179999999999993</v>
      </c>
    </row>
    <row r="149" spans="1:10" ht="24" customHeight="1">
      <c r="A149" s="7" t="s">
        <v>303</v>
      </c>
      <c r="B149" s="9" t="s">
        <v>304</v>
      </c>
      <c r="C149" s="7" t="s">
        <v>19</v>
      </c>
      <c r="D149" s="7" t="s">
        <v>305</v>
      </c>
      <c r="E149" s="8" t="s">
        <v>60</v>
      </c>
      <c r="F149" s="9">
        <v>36</v>
      </c>
      <c r="G149" s="10">
        <v>6.59</v>
      </c>
      <c r="H149" s="10">
        <v>21.96</v>
      </c>
      <c r="I149" s="10">
        <f t="shared" si="62"/>
        <v>28.55</v>
      </c>
      <c r="J149" s="10">
        <f t="shared" si="63"/>
        <v>1027.8</v>
      </c>
    </row>
    <row r="150" spans="1:10" ht="24" customHeight="1">
      <c r="A150" s="4" t="s">
        <v>306</v>
      </c>
      <c r="B150" s="4"/>
      <c r="C150" s="4"/>
      <c r="D150" s="4" t="s">
        <v>71</v>
      </c>
      <c r="E150" s="4"/>
      <c r="F150" s="5"/>
      <c r="G150" s="4"/>
      <c r="H150" s="4"/>
      <c r="I150" s="4"/>
      <c r="J150" s="6">
        <f>SUM(J151:J156)</f>
        <v>2873.21</v>
      </c>
    </row>
    <row r="151" spans="1:10" ht="24" customHeight="1">
      <c r="A151" s="7" t="s">
        <v>307</v>
      </c>
      <c r="B151" s="9" t="s">
        <v>73</v>
      </c>
      <c r="C151" s="7" t="s">
        <v>19</v>
      </c>
      <c r="D151" s="7" t="s">
        <v>74</v>
      </c>
      <c r="E151" s="8" t="s">
        <v>29</v>
      </c>
      <c r="F151" s="9">
        <v>77</v>
      </c>
      <c r="G151" s="10">
        <v>0.61</v>
      </c>
      <c r="H151" s="10">
        <v>2.54</v>
      </c>
      <c r="I151" s="10">
        <f t="shared" ref="I151" si="64">G151+H151</f>
        <v>3.15</v>
      </c>
      <c r="J151" s="10">
        <f t="shared" ref="J151" si="65">F151*I151</f>
        <v>242.54999999999998</v>
      </c>
    </row>
    <row r="152" spans="1:10" ht="24" customHeight="1">
      <c r="A152" s="7" t="s">
        <v>308</v>
      </c>
      <c r="B152" s="9" t="s">
        <v>76</v>
      </c>
      <c r="C152" s="7" t="s">
        <v>19</v>
      </c>
      <c r="D152" s="7" t="s">
        <v>77</v>
      </c>
      <c r="E152" s="8" t="s">
        <v>29</v>
      </c>
      <c r="F152" s="9">
        <v>77</v>
      </c>
      <c r="G152" s="10">
        <v>2.94</v>
      </c>
      <c r="H152" s="10">
        <v>9.4600000000000009</v>
      </c>
      <c r="I152" s="10">
        <f t="shared" ref="I152:I156" si="66">G152+H152</f>
        <v>12.4</v>
      </c>
      <c r="J152" s="10">
        <f t="shared" ref="J152:J156" si="67">F152*I152</f>
        <v>954.80000000000007</v>
      </c>
    </row>
    <row r="153" spans="1:10" ht="24" customHeight="1">
      <c r="A153" s="7" t="s">
        <v>309</v>
      </c>
      <c r="B153" s="9" t="s">
        <v>79</v>
      </c>
      <c r="C153" s="7" t="s">
        <v>19</v>
      </c>
      <c r="D153" s="7" t="s">
        <v>80</v>
      </c>
      <c r="E153" s="8" t="s">
        <v>29</v>
      </c>
      <c r="F153" s="9">
        <v>72</v>
      </c>
      <c r="G153" s="10">
        <v>0.8</v>
      </c>
      <c r="H153" s="10">
        <v>2.62</v>
      </c>
      <c r="I153" s="10">
        <f t="shared" si="66"/>
        <v>3.42</v>
      </c>
      <c r="J153" s="10">
        <f t="shared" si="67"/>
        <v>246.24</v>
      </c>
    </row>
    <row r="154" spans="1:10" ht="24" customHeight="1">
      <c r="A154" s="7" t="s">
        <v>310</v>
      </c>
      <c r="B154" s="9" t="s">
        <v>82</v>
      </c>
      <c r="C154" s="7" t="s">
        <v>19</v>
      </c>
      <c r="D154" s="7" t="s">
        <v>83</v>
      </c>
      <c r="E154" s="8" t="s">
        <v>29</v>
      </c>
      <c r="F154" s="9">
        <v>72</v>
      </c>
      <c r="G154" s="10">
        <v>3.84</v>
      </c>
      <c r="H154" s="10">
        <v>9.81</v>
      </c>
      <c r="I154" s="10">
        <f t="shared" si="66"/>
        <v>13.65</v>
      </c>
      <c r="J154" s="10">
        <f t="shared" si="67"/>
        <v>982.80000000000007</v>
      </c>
    </row>
    <row r="155" spans="1:10" ht="48" customHeight="1">
      <c r="A155" s="7" t="s">
        <v>311</v>
      </c>
      <c r="B155" s="9" t="s">
        <v>85</v>
      </c>
      <c r="C155" s="7" t="s">
        <v>19</v>
      </c>
      <c r="D155" s="7" t="s">
        <v>86</v>
      </c>
      <c r="E155" s="8" t="s">
        <v>29</v>
      </c>
      <c r="F155" s="9">
        <v>28</v>
      </c>
      <c r="G155" s="10">
        <v>3.77</v>
      </c>
      <c r="H155" s="10">
        <v>5.74</v>
      </c>
      <c r="I155" s="10">
        <f t="shared" si="66"/>
        <v>9.51</v>
      </c>
      <c r="J155" s="10">
        <f t="shared" si="67"/>
        <v>266.27999999999997</v>
      </c>
    </row>
    <row r="156" spans="1:10" ht="24" customHeight="1">
      <c r="A156" s="7" t="s">
        <v>312</v>
      </c>
      <c r="B156" s="9" t="s">
        <v>88</v>
      </c>
      <c r="C156" s="7" t="s">
        <v>19</v>
      </c>
      <c r="D156" s="7" t="s">
        <v>89</v>
      </c>
      <c r="E156" s="8" t="s">
        <v>29</v>
      </c>
      <c r="F156" s="9">
        <v>9</v>
      </c>
      <c r="G156" s="10">
        <v>9.81</v>
      </c>
      <c r="H156" s="10">
        <v>10.25</v>
      </c>
      <c r="I156" s="10">
        <f t="shared" si="66"/>
        <v>20.060000000000002</v>
      </c>
      <c r="J156" s="10">
        <f t="shared" si="67"/>
        <v>180.54000000000002</v>
      </c>
    </row>
    <row r="157" spans="1:10" ht="24" customHeight="1">
      <c r="A157" s="4" t="s">
        <v>313</v>
      </c>
      <c r="B157" s="4"/>
      <c r="C157" s="4"/>
      <c r="D157" s="4" t="s">
        <v>91</v>
      </c>
      <c r="E157" s="4"/>
      <c r="F157" s="5"/>
      <c r="G157" s="4"/>
      <c r="H157" s="4"/>
      <c r="I157" s="4"/>
      <c r="J157" s="6">
        <f>SUM(J158:J179)</f>
        <v>17011.030000000002</v>
      </c>
    </row>
    <row r="158" spans="1:10" ht="96" customHeight="1">
      <c r="A158" s="7" t="s">
        <v>314</v>
      </c>
      <c r="B158" s="9" t="s">
        <v>93</v>
      </c>
      <c r="C158" s="7" t="s">
        <v>46</v>
      </c>
      <c r="D158" s="7" t="s">
        <v>94</v>
      </c>
      <c r="E158" s="8" t="s">
        <v>95</v>
      </c>
      <c r="F158" s="9">
        <v>26</v>
      </c>
      <c r="G158" s="10">
        <v>1.6</v>
      </c>
      <c r="H158" s="10">
        <v>5.13</v>
      </c>
      <c r="I158" s="10">
        <f t="shared" ref="I158" si="68">G158+H158</f>
        <v>6.73</v>
      </c>
      <c r="J158" s="10">
        <f t="shared" ref="J158" si="69">F158*I158</f>
        <v>174.98000000000002</v>
      </c>
    </row>
    <row r="159" spans="1:10" ht="84" customHeight="1">
      <c r="A159" s="7" t="s">
        <v>315</v>
      </c>
      <c r="B159" s="9" t="s">
        <v>97</v>
      </c>
      <c r="C159" s="7" t="s">
        <v>46</v>
      </c>
      <c r="D159" s="7" t="s">
        <v>98</v>
      </c>
      <c r="E159" s="8" t="s">
        <v>99</v>
      </c>
      <c r="F159" s="9">
        <v>10</v>
      </c>
      <c r="G159" s="10">
        <v>33.57</v>
      </c>
      <c r="H159" s="10">
        <v>205.51</v>
      </c>
      <c r="I159" s="10">
        <f t="shared" ref="I159:I179" si="70">G159+H159</f>
        <v>239.07999999999998</v>
      </c>
      <c r="J159" s="10">
        <f t="shared" ref="J159:J179" si="71">F159*I159</f>
        <v>2390.7999999999997</v>
      </c>
    </row>
    <row r="160" spans="1:10" ht="60" customHeight="1">
      <c r="A160" s="7" t="s">
        <v>316</v>
      </c>
      <c r="B160" s="9" t="s">
        <v>101</v>
      </c>
      <c r="C160" s="7" t="s">
        <v>46</v>
      </c>
      <c r="D160" s="7" t="s">
        <v>102</v>
      </c>
      <c r="E160" s="8" t="s">
        <v>103</v>
      </c>
      <c r="F160" s="9">
        <v>25</v>
      </c>
      <c r="G160" s="10">
        <v>16.78</v>
      </c>
      <c r="H160" s="10">
        <v>87.78</v>
      </c>
      <c r="I160" s="10">
        <f t="shared" si="70"/>
        <v>104.56</v>
      </c>
      <c r="J160" s="10">
        <f t="shared" si="71"/>
        <v>2614</v>
      </c>
    </row>
    <row r="161" spans="1:10" ht="36" customHeight="1">
      <c r="A161" s="7" t="s">
        <v>317</v>
      </c>
      <c r="B161" s="9" t="s">
        <v>105</v>
      </c>
      <c r="C161" s="7" t="s">
        <v>19</v>
      </c>
      <c r="D161" s="7" t="s">
        <v>106</v>
      </c>
      <c r="E161" s="8" t="s">
        <v>107</v>
      </c>
      <c r="F161" s="9">
        <v>53</v>
      </c>
      <c r="G161" s="10">
        <v>11.51</v>
      </c>
      <c r="H161" s="10">
        <v>16.239999999999998</v>
      </c>
      <c r="I161" s="10">
        <f t="shared" si="70"/>
        <v>27.75</v>
      </c>
      <c r="J161" s="10">
        <f t="shared" si="71"/>
        <v>1470.75</v>
      </c>
    </row>
    <row r="162" spans="1:10" ht="36" customHeight="1">
      <c r="A162" s="7" t="s">
        <v>318</v>
      </c>
      <c r="B162" s="9" t="s">
        <v>109</v>
      </c>
      <c r="C162" s="7" t="s">
        <v>19</v>
      </c>
      <c r="D162" s="7" t="s">
        <v>110</v>
      </c>
      <c r="E162" s="8" t="s">
        <v>60</v>
      </c>
      <c r="F162" s="9">
        <v>27</v>
      </c>
      <c r="G162" s="10">
        <v>0.28000000000000003</v>
      </c>
      <c r="H162" s="10">
        <v>0.84</v>
      </c>
      <c r="I162" s="10">
        <f t="shared" si="70"/>
        <v>1.1200000000000001</v>
      </c>
      <c r="J162" s="10">
        <f t="shared" si="71"/>
        <v>30.240000000000002</v>
      </c>
    </row>
    <row r="163" spans="1:10" ht="24" customHeight="1">
      <c r="A163" s="7" t="s">
        <v>319</v>
      </c>
      <c r="B163" s="9" t="s">
        <v>112</v>
      </c>
      <c r="C163" s="7" t="s">
        <v>46</v>
      </c>
      <c r="D163" s="7" t="s">
        <v>113</v>
      </c>
      <c r="E163" s="8" t="s">
        <v>114</v>
      </c>
      <c r="F163" s="9">
        <v>8</v>
      </c>
      <c r="G163" s="10">
        <v>33.57</v>
      </c>
      <c r="H163" s="10">
        <v>10.83</v>
      </c>
      <c r="I163" s="10">
        <f t="shared" si="70"/>
        <v>44.4</v>
      </c>
      <c r="J163" s="10">
        <f t="shared" si="71"/>
        <v>355.2</v>
      </c>
    </row>
    <row r="164" spans="1:10" ht="24" customHeight="1">
      <c r="A164" s="7" t="s">
        <v>320</v>
      </c>
      <c r="B164" s="9" t="s">
        <v>116</v>
      </c>
      <c r="C164" s="7" t="s">
        <v>46</v>
      </c>
      <c r="D164" s="7" t="s">
        <v>117</v>
      </c>
      <c r="E164" s="8" t="s">
        <v>95</v>
      </c>
      <c r="F164" s="9">
        <v>8</v>
      </c>
      <c r="G164" s="10">
        <v>4.01</v>
      </c>
      <c r="H164" s="10">
        <v>1.59</v>
      </c>
      <c r="I164" s="10">
        <f t="shared" si="70"/>
        <v>5.6</v>
      </c>
      <c r="J164" s="10">
        <f t="shared" si="71"/>
        <v>44.8</v>
      </c>
    </row>
    <row r="165" spans="1:10" ht="36" customHeight="1">
      <c r="A165" s="7" t="s">
        <v>321</v>
      </c>
      <c r="B165" s="9" t="s">
        <v>119</v>
      </c>
      <c r="C165" s="7" t="s">
        <v>19</v>
      </c>
      <c r="D165" s="7" t="s">
        <v>120</v>
      </c>
      <c r="E165" s="8" t="s">
        <v>60</v>
      </c>
      <c r="F165" s="9">
        <v>53</v>
      </c>
      <c r="G165" s="10">
        <v>5.29</v>
      </c>
      <c r="H165" s="10">
        <v>18.14</v>
      </c>
      <c r="I165" s="10">
        <f t="shared" si="70"/>
        <v>23.43</v>
      </c>
      <c r="J165" s="10">
        <f t="shared" si="71"/>
        <v>1241.79</v>
      </c>
    </row>
    <row r="166" spans="1:10" ht="108" customHeight="1">
      <c r="A166" s="7" t="s">
        <v>322</v>
      </c>
      <c r="B166" s="9" t="s">
        <v>122</v>
      </c>
      <c r="C166" s="7" t="s">
        <v>46</v>
      </c>
      <c r="D166" s="7" t="s">
        <v>123</v>
      </c>
      <c r="E166" s="8" t="s">
        <v>99</v>
      </c>
      <c r="F166" s="9">
        <v>12</v>
      </c>
      <c r="G166" s="10">
        <v>25.17</v>
      </c>
      <c r="H166" s="10">
        <v>189.45</v>
      </c>
      <c r="I166" s="10">
        <f t="shared" si="70"/>
        <v>214.62</v>
      </c>
      <c r="J166" s="10">
        <f t="shared" si="71"/>
        <v>2575.44</v>
      </c>
    </row>
    <row r="167" spans="1:10" ht="36" customHeight="1">
      <c r="A167" s="7" t="s">
        <v>323</v>
      </c>
      <c r="B167" s="9" t="s">
        <v>125</v>
      </c>
      <c r="C167" s="7" t="s">
        <v>19</v>
      </c>
      <c r="D167" s="7" t="s">
        <v>126</v>
      </c>
      <c r="E167" s="8" t="s">
        <v>60</v>
      </c>
      <c r="F167" s="9">
        <v>204</v>
      </c>
      <c r="G167" s="10">
        <v>0.79</v>
      </c>
      <c r="H167" s="10">
        <v>1.66</v>
      </c>
      <c r="I167" s="10">
        <f t="shared" si="70"/>
        <v>2.4500000000000002</v>
      </c>
      <c r="J167" s="10">
        <f t="shared" si="71"/>
        <v>499.8</v>
      </c>
    </row>
    <row r="168" spans="1:10" ht="36" customHeight="1">
      <c r="A168" s="7" t="s">
        <v>324</v>
      </c>
      <c r="B168" s="9" t="s">
        <v>325</v>
      </c>
      <c r="C168" s="7" t="s">
        <v>19</v>
      </c>
      <c r="D168" s="7" t="s">
        <v>326</v>
      </c>
      <c r="E168" s="8" t="s">
        <v>107</v>
      </c>
      <c r="F168" s="9">
        <v>2</v>
      </c>
      <c r="G168" s="10">
        <v>12.77</v>
      </c>
      <c r="H168" s="10">
        <v>21.98</v>
      </c>
      <c r="I168" s="10">
        <f t="shared" si="70"/>
        <v>34.75</v>
      </c>
      <c r="J168" s="10">
        <f t="shared" si="71"/>
        <v>69.5</v>
      </c>
    </row>
    <row r="169" spans="1:10" ht="36" customHeight="1">
      <c r="A169" s="7" t="s">
        <v>327</v>
      </c>
      <c r="B169" s="9" t="s">
        <v>197</v>
      </c>
      <c r="C169" s="7" t="s">
        <v>19</v>
      </c>
      <c r="D169" s="7" t="s">
        <v>198</v>
      </c>
      <c r="E169" s="8" t="s">
        <v>107</v>
      </c>
      <c r="F169" s="9">
        <v>3</v>
      </c>
      <c r="G169" s="10">
        <v>9.98</v>
      </c>
      <c r="H169" s="10">
        <v>18.28</v>
      </c>
      <c r="I169" s="10">
        <f t="shared" si="70"/>
        <v>28.26</v>
      </c>
      <c r="J169" s="10">
        <f t="shared" si="71"/>
        <v>84.78</v>
      </c>
    </row>
    <row r="170" spans="1:10" ht="36" customHeight="1">
      <c r="A170" s="7" t="s">
        <v>328</v>
      </c>
      <c r="B170" s="9" t="s">
        <v>134</v>
      </c>
      <c r="C170" s="7" t="s">
        <v>19</v>
      </c>
      <c r="D170" s="7" t="s">
        <v>135</v>
      </c>
      <c r="E170" s="8" t="s">
        <v>60</v>
      </c>
      <c r="F170" s="9">
        <v>24</v>
      </c>
      <c r="G170" s="10">
        <v>3.69</v>
      </c>
      <c r="H170" s="10">
        <v>6.17</v>
      </c>
      <c r="I170" s="10">
        <f t="shared" si="70"/>
        <v>9.86</v>
      </c>
      <c r="J170" s="10">
        <f t="shared" si="71"/>
        <v>236.64</v>
      </c>
    </row>
    <row r="171" spans="1:10" ht="72" customHeight="1">
      <c r="A171" s="7" t="s">
        <v>329</v>
      </c>
      <c r="B171" s="9" t="s">
        <v>131</v>
      </c>
      <c r="C171" s="7" t="s">
        <v>46</v>
      </c>
      <c r="D171" s="7" t="s">
        <v>132</v>
      </c>
      <c r="E171" s="8" t="s">
        <v>95</v>
      </c>
      <c r="F171" s="9">
        <v>27</v>
      </c>
      <c r="G171" s="10">
        <v>22.05</v>
      </c>
      <c r="H171" s="10">
        <v>50.18</v>
      </c>
      <c r="I171" s="10">
        <f t="shared" si="70"/>
        <v>72.23</v>
      </c>
      <c r="J171" s="10">
        <f t="shared" si="71"/>
        <v>1950.21</v>
      </c>
    </row>
    <row r="172" spans="1:10" ht="24" customHeight="1">
      <c r="A172" s="7" t="s">
        <v>330</v>
      </c>
      <c r="B172" s="9" t="s">
        <v>331</v>
      </c>
      <c r="C172" s="7" t="s">
        <v>19</v>
      </c>
      <c r="D172" s="7" t="s">
        <v>332</v>
      </c>
      <c r="E172" s="8" t="s">
        <v>107</v>
      </c>
      <c r="F172" s="9">
        <v>1</v>
      </c>
      <c r="G172" s="10">
        <v>6.91</v>
      </c>
      <c r="H172" s="10">
        <v>50.31</v>
      </c>
      <c r="I172" s="10">
        <f t="shared" si="70"/>
        <v>57.22</v>
      </c>
      <c r="J172" s="10">
        <f t="shared" si="71"/>
        <v>57.22</v>
      </c>
    </row>
    <row r="173" spans="1:10" ht="36" customHeight="1">
      <c r="A173" s="7" t="s">
        <v>333</v>
      </c>
      <c r="B173" s="9" t="s">
        <v>334</v>
      </c>
      <c r="C173" s="7" t="s">
        <v>19</v>
      </c>
      <c r="D173" s="7" t="s">
        <v>335</v>
      </c>
      <c r="E173" s="8" t="s">
        <v>60</v>
      </c>
      <c r="F173" s="9">
        <v>273</v>
      </c>
      <c r="G173" s="10">
        <v>1</v>
      </c>
      <c r="H173" s="10">
        <v>2.5499999999999998</v>
      </c>
      <c r="I173" s="10">
        <f t="shared" si="70"/>
        <v>3.55</v>
      </c>
      <c r="J173" s="10">
        <f t="shared" si="71"/>
        <v>969.15</v>
      </c>
    </row>
    <row r="174" spans="1:10" ht="36" customHeight="1">
      <c r="A174" s="7" t="s">
        <v>336</v>
      </c>
      <c r="B174" s="9" t="s">
        <v>337</v>
      </c>
      <c r="C174" s="7" t="s">
        <v>19</v>
      </c>
      <c r="D174" s="7" t="s">
        <v>338</v>
      </c>
      <c r="E174" s="8" t="s">
        <v>107</v>
      </c>
      <c r="F174" s="9">
        <v>8</v>
      </c>
      <c r="G174" s="10">
        <v>10.31</v>
      </c>
      <c r="H174" s="10">
        <v>22.62</v>
      </c>
      <c r="I174" s="10">
        <f t="shared" si="70"/>
        <v>32.93</v>
      </c>
      <c r="J174" s="10">
        <f t="shared" si="71"/>
        <v>263.44</v>
      </c>
    </row>
    <row r="175" spans="1:10" ht="36" customHeight="1">
      <c r="A175" s="7" t="s">
        <v>339</v>
      </c>
      <c r="B175" s="9" t="s">
        <v>340</v>
      </c>
      <c r="C175" s="7" t="s">
        <v>19</v>
      </c>
      <c r="D175" s="7" t="s">
        <v>341</v>
      </c>
      <c r="E175" s="8" t="s">
        <v>107</v>
      </c>
      <c r="F175" s="9">
        <v>6</v>
      </c>
      <c r="G175" s="10">
        <v>12.77</v>
      </c>
      <c r="H175" s="10">
        <v>23.4</v>
      </c>
      <c r="I175" s="10">
        <f t="shared" si="70"/>
        <v>36.17</v>
      </c>
      <c r="J175" s="10">
        <f t="shared" si="71"/>
        <v>217.02</v>
      </c>
    </row>
    <row r="176" spans="1:10" ht="36" customHeight="1">
      <c r="A176" s="7" t="s">
        <v>342</v>
      </c>
      <c r="B176" s="9" t="s">
        <v>343</v>
      </c>
      <c r="C176" s="7" t="s">
        <v>19</v>
      </c>
      <c r="D176" s="7" t="s">
        <v>344</v>
      </c>
      <c r="E176" s="8" t="s">
        <v>107</v>
      </c>
      <c r="F176" s="9">
        <v>21</v>
      </c>
      <c r="G176" s="10">
        <v>19.07</v>
      </c>
      <c r="H176" s="10">
        <v>25.45</v>
      </c>
      <c r="I176" s="10">
        <f t="shared" si="70"/>
        <v>44.519999999999996</v>
      </c>
      <c r="J176" s="10">
        <f t="shared" si="71"/>
        <v>934.92</v>
      </c>
    </row>
    <row r="177" spans="1:10" ht="24" customHeight="1">
      <c r="A177" s="7" t="s">
        <v>345</v>
      </c>
      <c r="B177" s="9" t="s">
        <v>346</v>
      </c>
      <c r="C177" s="7" t="s">
        <v>35</v>
      </c>
      <c r="D177" s="7" t="s">
        <v>347</v>
      </c>
      <c r="E177" s="8" t="s">
        <v>99</v>
      </c>
      <c r="F177" s="9">
        <v>1</v>
      </c>
      <c r="G177" s="10">
        <v>5.76</v>
      </c>
      <c r="H177" s="10">
        <v>22.59</v>
      </c>
      <c r="I177" s="10">
        <f t="shared" si="70"/>
        <v>28.35</v>
      </c>
      <c r="J177" s="10">
        <f t="shared" si="71"/>
        <v>28.35</v>
      </c>
    </row>
    <row r="178" spans="1:10" ht="24" customHeight="1">
      <c r="A178" s="7" t="s">
        <v>348</v>
      </c>
      <c r="B178" s="9" t="s">
        <v>349</v>
      </c>
      <c r="C178" s="7" t="s">
        <v>35</v>
      </c>
      <c r="D178" s="7" t="s">
        <v>350</v>
      </c>
      <c r="E178" s="8" t="s">
        <v>95</v>
      </c>
      <c r="F178" s="9">
        <v>80</v>
      </c>
      <c r="G178" s="10">
        <v>4.59</v>
      </c>
      <c r="H178" s="10">
        <v>4.88</v>
      </c>
      <c r="I178" s="10">
        <f t="shared" si="70"/>
        <v>9.4699999999999989</v>
      </c>
      <c r="J178" s="10">
        <f t="shared" si="71"/>
        <v>757.59999999999991</v>
      </c>
    </row>
    <row r="179" spans="1:10" ht="24" customHeight="1">
      <c r="A179" s="7" t="s">
        <v>351</v>
      </c>
      <c r="B179" s="9" t="s">
        <v>352</v>
      </c>
      <c r="C179" s="7" t="s">
        <v>46</v>
      </c>
      <c r="D179" s="7" t="s">
        <v>353</v>
      </c>
      <c r="E179" s="8" t="s">
        <v>354</v>
      </c>
      <c r="F179" s="9">
        <v>1</v>
      </c>
      <c r="G179" s="10">
        <v>33.57</v>
      </c>
      <c r="H179" s="10">
        <v>10.83</v>
      </c>
      <c r="I179" s="10">
        <f t="shared" si="70"/>
        <v>44.4</v>
      </c>
      <c r="J179" s="10">
        <f t="shared" si="71"/>
        <v>44.4</v>
      </c>
    </row>
    <row r="180" spans="1:10" ht="24" customHeight="1">
      <c r="A180" s="4" t="s">
        <v>355</v>
      </c>
      <c r="B180" s="4"/>
      <c r="C180" s="4"/>
      <c r="D180" s="4" t="s">
        <v>201</v>
      </c>
      <c r="E180" s="4"/>
      <c r="F180" s="5"/>
      <c r="G180" s="4"/>
      <c r="H180" s="4"/>
      <c r="I180" s="4"/>
      <c r="J180" s="6">
        <f>SUM(J181:J187)</f>
        <v>11586.740000000002</v>
      </c>
    </row>
    <row r="181" spans="1:10" ht="24" customHeight="1">
      <c r="A181" s="7" t="s">
        <v>356</v>
      </c>
      <c r="B181" s="9" t="s">
        <v>140</v>
      </c>
      <c r="C181" s="7" t="s">
        <v>46</v>
      </c>
      <c r="D181" s="7" t="s">
        <v>141</v>
      </c>
      <c r="E181" s="8" t="s">
        <v>29</v>
      </c>
      <c r="F181" s="9">
        <v>26</v>
      </c>
      <c r="G181" s="10">
        <v>44.72</v>
      </c>
      <c r="H181" s="10">
        <v>171.91</v>
      </c>
      <c r="I181" s="10">
        <f t="shared" ref="I181" si="72">G181+H181</f>
        <v>216.63</v>
      </c>
      <c r="J181" s="10">
        <f t="shared" ref="J181" si="73">F181*I181</f>
        <v>5632.38</v>
      </c>
    </row>
    <row r="182" spans="1:10" ht="24" customHeight="1">
      <c r="A182" s="7" t="s">
        <v>357</v>
      </c>
      <c r="B182" s="9" t="s">
        <v>143</v>
      </c>
      <c r="C182" s="7" t="s">
        <v>46</v>
      </c>
      <c r="D182" s="7" t="s">
        <v>144</v>
      </c>
      <c r="E182" s="8" t="s">
        <v>29</v>
      </c>
      <c r="F182" s="9">
        <v>12</v>
      </c>
      <c r="G182" s="10">
        <v>8.57</v>
      </c>
      <c r="H182" s="10">
        <v>117.41</v>
      </c>
      <c r="I182" s="10">
        <f t="shared" ref="I182:I187" si="74">G182+H182</f>
        <v>125.97999999999999</v>
      </c>
      <c r="J182" s="10">
        <f t="shared" ref="J182:J187" si="75">F182*I182</f>
        <v>1511.7599999999998</v>
      </c>
    </row>
    <row r="183" spans="1:10" ht="24" customHeight="1">
      <c r="A183" s="7" t="s">
        <v>358</v>
      </c>
      <c r="B183" s="9" t="s">
        <v>146</v>
      </c>
      <c r="C183" s="7" t="s">
        <v>35</v>
      </c>
      <c r="D183" s="7" t="s">
        <v>205</v>
      </c>
      <c r="E183" s="8" t="s">
        <v>99</v>
      </c>
      <c r="F183" s="9">
        <v>2</v>
      </c>
      <c r="G183" s="10">
        <v>87.18</v>
      </c>
      <c r="H183" s="10">
        <v>214.49</v>
      </c>
      <c r="I183" s="10">
        <f t="shared" si="74"/>
        <v>301.67</v>
      </c>
      <c r="J183" s="10">
        <f t="shared" si="75"/>
        <v>603.34</v>
      </c>
    </row>
    <row r="184" spans="1:10" ht="36" customHeight="1">
      <c r="A184" s="7" t="s">
        <v>359</v>
      </c>
      <c r="B184" s="9" t="s">
        <v>149</v>
      </c>
      <c r="C184" s="7" t="s">
        <v>46</v>
      </c>
      <c r="D184" s="7" t="s">
        <v>270</v>
      </c>
      <c r="E184" s="8" t="s">
        <v>29</v>
      </c>
      <c r="F184" s="9">
        <v>12</v>
      </c>
      <c r="G184" s="10">
        <v>17.55</v>
      </c>
      <c r="H184" s="10">
        <v>78.3</v>
      </c>
      <c r="I184" s="10">
        <f t="shared" si="74"/>
        <v>95.85</v>
      </c>
      <c r="J184" s="10">
        <f t="shared" si="75"/>
        <v>1150.1999999999998</v>
      </c>
    </row>
    <row r="185" spans="1:10" ht="48" customHeight="1">
      <c r="A185" s="7" t="s">
        <v>360</v>
      </c>
      <c r="B185" s="9" t="s">
        <v>152</v>
      </c>
      <c r="C185" s="7" t="s">
        <v>46</v>
      </c>
      <c r="D185" s="7" t="s">
        <v>361</v>
      </c>
      <c r="E185" s="8" t="s">
        <v>29</v>
      </c>
      <c r="F185" s="9">
        <v>11</v>
      </c>
      <c r="G185" s="10">
        <v>11.28</v>
      </c>
      <c r="H185" s="10">
        <v>199.22</v>
      </c>
      <c r="I185" s="10">
        <f t="shared" si="74"/>
        <v>210.5</v>
      </c>
      <c r="J185" s="10">
        <f t="shared" si="75"/>
        <v>2315.5</v>
      </c>
    </row>
    <row r="186" spans="1:10" ht="24" customHeight="1">
      <c r="A186" s="7" t="s">
        <v>362</v>
      </c>
      <c r="B186" s="9" t="s">
        <v>155</v>
      </c>
      <c r="C186" s="7" t="s">
        <v>19</v>
      </c>
      <c r="D186" s="7" t="s">
        <v>363</v>
      </c>
      <c r="E186" s="8" t="s">
        <v>157</v>
      </c>
      <c r="F186" s="9">
        <v>6</v>
      </c>
      <c r="G186" s="10">
        <v>14.54</v>
      </c>
      <c r="H186" s="10">
        <v>10.52</v>
      </c>
      <c r="I186" s="10">
        <f t="shared" si="74"/>
        <v>25.06</v>
      </c>
      <c r="J186" s="10">
        <f t="shared" si="75"/>
        <v>150.35999999999999</v>
      </c>
    </row>
    <row r="187" spans="1:10" ht="24" customHeight="1">
      <c r="A187" s="7" t="s">
        <v>364</v>
      </c>
      <c r="B187" s="9" t="s">
        <v>159</v>
      </c>
      <c r="C187" s="7" t="s">
        <v>19</v>
      </c>
      <c r="D187" s="7" t="s">
        <v>160</v>
      </c>
      <c r="E187" s="8" t="s">
        <v>29</v>
      </c>
      <c r="F187" s="9">
        <v>72</v>
      </c>
      <c r="G187" s="10">
        <v>1.93</v>
      </c>
      <c r="H187" s="10">
        <v>1.17</v>
      </c>
      <c r="I187" s="10">
        <f t="shared" si="74"/>
        <v>3.0999999999999996</v>
      </c>
      <c r="J187" s="10">
        <f t="shared" si="75"/>
        <v>223.2</v>
      </c>
    </row>
    <row r="188" spans="1:10">
      <c r="A188" s="12"/>
      <c r="B188" s="12"/>
      <c r="C188" s="12"/>
      <c r="D188" s="12"/>
      <c r="E188" s="12"/>
      <c r="F188" s="12"/>
      <c r="G188" s="12"/>
      <c r="H188" s="12"/>
      <c r="I188" s="12" t="s">
        <v>365</v>
      </c>
      <c r="J188" s="16">
        <f>J133+J93+J53+J13+J6</f>
        <v>243587.603</v>
      </c>
    </row>
    <row r="189" spans="1:10">
      <c r="A189" s="12"/>
      <c r="B189" s="12"/>
      <c r="C189" s="12"/>
      <c r="D189" s="12"/>
      <c r="E189" s="12"/>
      <c r="F189" s="12"/>
      <c r="G189" s="12"/>
      <c r="H189" s="12"/>
      <c r="I189" s="12"/>
      <c r="J189" s="16"/>
    </row>
    <row r="190" spans="1:10">
      <c r="A190" s="17"/>
      <c r="B190" s="18"/>
      <c r="C190" s="19" t="s">
        <v>367</v>
      </c>
      <c r="D190" s="20"/>
      <c r="E190" s="18"/>
      <c r="F190" s="12"/>
      <c r="G190" s="56" t="s">
        <v>2</v>
      </c>
      <c r="H190" s="57"/>
      <c r="I190" s="57"/>
      <c r="J190" s="58"/>
    </row>
    <row r="191" spans="1:10" ht="15" customHeight="1">
      <c r="A191" s="21" t="s">
        <v>368</v>
      </c>
      <c r="B191" s="22"/>
      <c r="C191" s="21" t="s">
        <v>369</v>
      </c>
      <c r="D191" s="23" t="s">
        <v>370</v>
      </c>
      <c r="E191" s="23" t="s">
        <v>371</v>
      </c>
      <c r="F191" s="12"/>
      <c r="G191" s="59"/>
      <c r="H191" s="60"/>
      <c r="I191" s="60"/>
      <c r="J191" s="61"/>
    </row>
    <row r="192" spans="1:10" ht="25.5" customHeight="1">
      <c r="A192" s="24">
        <v>1</v>
      </c>
      <c r="B192" s="25"/>
      <c r="C192" s="24" t="s">
        <v>372</v>
      </c>
      <c r="D192" s="26" t="s">
        <v>373</v>
      </c>
      <c r="E192" s="27">
        <v>4.68</v>
      </c>
      <c r="F192" s="12"/>
      <c r="G192" s="59"/>
      <c r="H192" s="60"/>
      <c r="I192" s="60"/>
      <c r="J192" s="61"/>
    </row>
    <row r="193" spans="1:10" ht="14.25" customHeight="1">
      <c r="A193" s="24">
        <v>2</v>
      </c>
      <c r="B193" s="25"/>
      <c r="C193" s="24" t="s">
        <v>374</v>
      </c>
      <c r="D193" s="26" t="s">
        <v>375</v>
      </c>
      <c r="E193" s="27">
        <v>0.4</v>
      </c>
      <c r="F193" s="12"/>
      <c r="G193" s="59"/>
      <c r="H193" s="60"/>
      <c r="I193" s="60"/>
      <c r="J193" s="61"/>
    </row>
    <row r="194" spans="1:10" ht="25.5">
      <c r="A194" s="24">
        <v>3</v>
      </c>
      <c r="B194" s="25"/>
      <c r="C194" s="24" t="s">
        <v>376</v>
      </c>
      <c r="D194" s="26" t="s">
        <v>377</v>
      </c>
      <c r="E194" s="27">
        <v>1.27</v>
      </c>
      <c r="F194" s="12"/>
      <c r="G194" s="59"/>
      <c r="H194" s="60"/>
      <c r="I194" s="60"/>
      <c r="J194" s="61"/>
    </row>
    <row r="195" spans="1:10" ht="14.25" customHeight="1">
      <c r="A195" s="24">
        <v>4</v>
      </c>
      <c r="B195" s="25"/>
      <c r="C195" s="24" t="s">
        <v>378</v>
      </c>
      <c r="D195" s="26" t="s">
        <v>379</v>
      </c>
      <c r="E195" s="27">
        <v>0.4</v>
      </c>
      <c r="F195" s="12"/>
      <c r="G195" s="59"/>
      <c r="H195" s="60"/>
      <c r="I195" s="60"/>
      <c r="J195" s="61"/>
    </row>
    <row r="196" spans="1:10" ht="25.5">
      <c r="A196" s="24">
        <v>5</v>
      </c>
      <c r="B196" s="25"/>
      <c r="C196" s="24" t="s">
        <v>380</v>
      </c>
      <c r="D196" s="26" t="s">
        <v>381</v>
      </c>
      <c r="E196" s="27">
        <v>1.23</v>
      </c>
      <c r="F196" s="12"/>
      <c r="G196" s="59"/>
      <c r="H196" s="60"/>
      <c r="I196" s="60"/>
      <c r="J196" s="61"/>
    </row>
    <row r="197" spans="1:10" ht="14.25" customHeight="1">
      <c r="A197" s="24">
        <v>6</v>
      </c>
      <c r="B197" s="25"/>
      <c r="C197" s="24" t="s">
        <v>382</v>
      </c>
      <c r="D197" s="26" t="s">
        <v>383</v>
      </c>
      <c r="E197" s="27">
        <v>7.4</v>
      </c>
      <c r="F197" s="12"/>
      <c r="G197" s="59"/>
      <c r="H197" s="60"/>
      <c r="I197" s="60"/>
      <c r="J197" s="61"/>
    </row>
    <row r="198" spans="1:10" ht="14.25" customHeight="1">
      <c r="A198" s="24">
        <v>7</v>
      </c>
      <c r="B198" s="25"/>
      <c r="C198" s="24" t="s">
        <v>384</v>
      </c>
      <c r="D198" s="68" t="s">
        <v>385</v>
      </c>
      <c r="E198" s="27">
        <v>3</v>
      </c>
      <c r="F198" s="12"/>
      <c r="G198" s="59"/>
      <c r="H198" s="60"/>
      <c r="I198" s="60"/>
      <c r="J198" s="61"/>
    </row>
    <row r="199" spans="1:10" ht="14.25" customHeight="1">
      <c r="A199" s="24">
        <v>8</v>
      </c>
      <c r="B199" s="25"/>
      <c r="C199" s="24" t="s">
        <v>386</v>
      </c>
      <c r="D199" s="69"/>
      <c r="E199" s="27">
        <v>0.65</v>
      </c>
      <c r="F199" s="12"/>
      <c r="G199" s="59"/>
      <c r="H199" s="60"/>
      <c r="I199" s="60"/>
      <c r="J199" s="61"/>
    </row>
    <row r="200" spans="1:10" ht="14.25" customHeight="1">
      <c r="A200" s="24">
        <v>9</v>
      </c>
      <c r="B200" s="25"/>
      <c r="C200" s="24" t="s">
        <v>387</v>
      </c>
      <c r="D200" s="70"/>
      <c r="E200" s="27">
        <v>3.5</v>
      </c>
      <c r="F200" s="12"/>
      <c r="G200" s="59"/>
      <c r="H200" s="60"/>
      <c r="I200" s="60"/>
      <c r="J200" s="61"/>
    </row>
    <row r="201" spans="1:10" ht="14.25" customHeight="1">
      <c r="A201" s="24"/>
      <c r="B201" s="25"/>
      <c r="C201" s="28" t="s">
        <v>388</v>
      </c>
      <c r="D201" s="29"/>
      <c r="E201" s="30">
        <f>((((1+(E192+E193+E194+E195)/100)*(1+E196/100)*(1+E197/100))/(1-(E198+E199+E200)/100))-1)*100</f>
        <v>24.996972374798034</v>
      </c>
      <c r="F201" s="12"/>
      <c r="G201" s="59"/>
      <c r="H201" s="60"/>
      <c r="I201" s="60"/>
      <c r="J201" s="61"/>
    </row>
    <row r="202" spans="1:10" ht="14.25" customHeight="1">
      <c r="A202" s="71" t="s">
        <v>389</v>
      </c>
      <c r="B202" s="71"/>
      <c r="C202" s="71"/>
      <c r="D202" s="71"/>
      <c r="E202" s="31"/>
      <c r="F202" s="14"/>
      <c r="G202" s="59"/>
      <c r="H202" s="60"/>
      <c r="I202" s="60"/>
      <c r="J202" s="61"/>
    </row>
    <row r="203" spans="1:10" ht="14.25" customHeight="1">
      <c r="A203" s="65"/>
      <c r="B203" s="65"/>
      <c r="C203" s="65"/>
      <c r="D203" s="13"/>
      <c r="E203" s="12"/>
      <c r="F203" s="12"/>
      <c r="G203" s="59"/>
      <c r="H203" s="60"/>
      <c r="I203" s="60"/>
      <c r="J203" s="61"/>
    </row>
    <row r="204" spans="1:10" ht="14.25" customHeight="1">
      <c r="A204" s="65"/>
      <c r="B204" s="65"/>
      <c r="C204" s="65"/>
      <c r="D204" s="13"/>
      <c r="E204" s="12"/>
      <c r="F204" s="12"/>
      <c r="G204" s="62"/>
      <c r="H204" s="63"/>
      <c r="I204" s="63"/>
      <c r="J204" s="64"/>
    </row>
    <row r="205" spans="1:10">
      <c r="A205" s="65"/>
      <c r="B205" s="65"/>
      <c r="C205" s="65"/>
      <c r="D205" s="13"/>
      <c r="E205" s="12"/>
      <c r="F205" s="12"/>
      <c r="G205" s="12"/>
      <c r="H205" s="12"/>
      <c r="I205" s="11"/>
      <c r="J205" s="12"/>
    </row>
    <row r="206" spans="1:10" ht="69.95" customHeight="1">
      <c r="A206" s="72" t="s">
        <v>366</v>
      </c>
      <c r="B206" s="67"/>
      <c r="C206" s="67"/>
      <c r="D206" s="67"/>
      <c r="E206" s="67"/>
      <c r="F206" s="67"/>
      <c r="G206" s="67"/>
      <c r="H206" s="67"/>
      <c r="I206" s="67"/>
      <c r="J206" s="67"/>
    </row>
    <row r="207" spans="1:10" ht="69.95" customHeight="1">
      <c r="A207" s="66" t="s">
        <v>390</v>
      </c>
      <c r="B207" s="67"/>
      <c r="C207" s="67"/>
      <c r="D207" s="67"/>
      <c r="E207" s="67"/>
      <c r="F207" s="67"/>
      <c r="G207" s="67"/>
      <c r="H207" s="67"/>
      <c r="I207" s="67"/>
      <c r="J207" s="67"/>
    </row>
  </sheetData>
  <mergeCells count="20">
    <mergeCell ref="E1:F1"/>
    <mergeCell ref="G1:I1"/>
    <mergeCell ref="E2:F2"/>
    <mergeCell ref="G2:I2"/>
    <mergeCell ref="A3:J3"/>
    <mergeCell ref="A4:A5"/>
    <mergeCell ref="B4:B5"/>
    <mergeCell ref="C4:C5"/>
    <mergeCell ref="D4:D5"/>
    <mergeCell ref="E4:E5"/>
    <mergeCell ref="F4:F5"/>
    <mergeCell ref="G4:I4"/>
    <mergeCell ref="G190:J204"/>
    <mergeCell ref="A205:C205"/>
    <mergeCell ref="A207:J207"/>
    <mergeCell ref="D198:D200"/>
    <mergeCell ref="A202:D202"/>
    <mergeCell ref="A206:J206"/>
    <mergeCell ref="A203:C203"/>
    <mergeCell ref="A204:C204"/>
  </mergeCells>
  <pageMargins left="0.5" right="0.5" top="1" bottom="1" header="0.5" footer="0.5"/>
  <pageSetup paperSize="9" fitToHeight="0" orientation="landscape" r:id="rId1"/>
  <headerFooter>
    <oddHeader>&amp;L &amp;CUFSM
CNPJ: 95591764000105 &amp;R</oddHeader>
    <oddFooter>&amp;L &amp;CAV RORAIMA CIDADE UNIVERSITARIA - CAMOBI - SANTA MARIA / RS
(55) 9966-28508 / engcivilpedrojr@gmail.com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115" zoomScaleNormal="100" zoomScaleSheetLayoutView="115" workbookViewId="0">
      <selection activeCell="D10" sqref="D10"/>
    </sheetView>
  </sheetViews>
  <sheetFormatPr defaultRowHeight="12.75"/>
  <cols>
    <col min="1" max="1" width="2.375" style="50" customWidth="1"/>
    <col min="2" max="2" width="23.5" style="51" customWidth="1"/>
    <col min="3" max="3" width="7.875" style="52" customWidth="1"/>
    <col min="4" max="4" width="8.125" style="50" customWidth="1"/>
    <col min="5" max="5" width="9" style="50"/>
    <col min="6" max="6" width="9.375" style="44" customWidth="1"/>
    <col min="7" max="7" width="10.25" style="48" customWidth="1"/>
    <col min="8" max="8" width="10.125" style="48" bestFit="1" customWidth="1"/>
    <col min="9" max="16384" width="9" style="48"/>
  </cols>
  <sheetData>
    <row r="1" spans="1:8" s="32" customFormat="1" ht="15.75" customHeight="1">
      <c r="A1" s="82" t="s">
        <v>391</v>
      </c>
      <c r="B1" s="83"/>
      <c r="C1" s="83"/>
      <c r="D1" s="83"/>
      <c r="E1" s="83"/>
      <c r="F1" s="84"/>
    </row>
    <row r="2" spans="1:8" s="32" customFormat="1" ht="15" customHeight="1">
      <c r="A2" s="85"/>
      <c r="B2" s="86"/>
      <c r="C2" s="86"/>
      <c r="D2" s="86"/>
      <c r="E2" s="86"/>
      <c r="F2" s="53"/>
    </row>
    <row r="3" spans="1:8" s="36" customFormat="1" ht="18" customHeight="1">
      <c r="A3" s="33" t="s">
        <v>392</v>
      </c>
      <c r="B3" s="34" t="s">
        <v>393</v>
      </c>
      <c r="C3" s="34" t="s">
        <v>394</v>
      </c>
      <c r="D3" s="34" t="s">
        <v>395</v>
      </c>
      <c r="E3" s="34" t="s">
        <v>396</v>
      </c>
      <c r="F3" s="35" t="s">
        <v>388</v>
      </c>
    </row>
    <row r="4" spans="1:8" s="38" customFormat="1" ht="17.25" customHeight="1">
      <c r="A4" s="80">
        <v>1</v>
      </c>
      <c r="B4" s="81" t="str">
        <f>'ORÇAMENTO SINTÉTICO'!D6</f>
        <v>SERVIÇOS PRELIMINARES</v>
      </c>
      <c r="C4" s="37">
        <v>0.3</v>
      </c>
      <c r="D4" s="37">
        <v>0.3</v>
      </c>
      <c r="E4" s="37">
        <v>0.4</v>
      </c>
      <c r="F4" s="37">
        <f>SUM(C4:E4)</f>
        <v>1</v>
      </c>
    </row>
    <row r="5" spans="1:8" s="38" customFormat="1" ht="18" customHeight="1">
      <c r="A5" s="80"/>
      <c r="B5" s="81"/>
      <c r="C5" s="39">
        <f>C4*$F$5</f>
        <v>16498.439999999999</v>
      </c>
      <c r="D5" s="39">
        <f>D4*$F$5</f>
        <v>16498.439999999999</v>
      </c>
      <c r="E5" s="39">
        <f>E4*$F$5</f>
        <v>21997.920000000002</v>
      </c>
      <c r="F5" s="40">
        <f>'ORÇAMENTO SINTÉTICO'!J6</f>
        <v>54994.8</v>
      </c>
    </row>
    <row r="6" spans="1:8" s="38" customFormat="1" ht="14.25" customHeight="1">
      <c r="A6" s="80">
        <v>2</v>
      </c>
      <c r="B6" s="81" t="str">
        <f>'ORÇAMENTO SINTÉTICO'!D13</f>
        <v>ESPAÇO PRE</v>
      </c>
      <c r="C6" s="37">
        <v>0.7</v>
      </c>
      <c r="D6" s="37">
        <v>0.3</v>
      </c>
      <c r="E6" s="37">
        <v>0</v>
      </c>
      <c r="F6" s="37">
        <f>SUM(C6:E6)</f>
        <v>1</v>
      </c>
    </row>
    <row r="7" spans="1:8" s="38" customFormat="1" ht="14.25" customHeight="1">
      <c r="A7" s="80"/>
      <c r="B7" s="81"/>
      <c r="C7" s="39">
        <f>C6*$F$7</f>
        <v>36480.761099999996</v>
      </c>
      <c r="D7" s="39">
        <f>D6*$F$7</f>
        <v>15634.6119</v>
      </c>
      <c r="E7" s="39">
        <f>E6*$F$7</f>
        <v>0</v>
      </c>
      <c r="F7" s="40">
        <f>'ORÇAMENTO SINTÉTICO'!J13</f>
        <v>52115.373</v>
      </c>
    </row>
    <row r="8" spans="1:8" s="41" customFormat="1" ht="18" customHeight="1">
      <c r="A8" s="80">
        <v>3</v>
      </c>
      <c r="B8" s="81" t="str">
        <f>'ORÇAMENTO SINTÉTICO'!D53</f>
        <v>ESPAÇO ITSM</v>
      </c>
      <c r="C8" s="37">
        <v>0.3</v>
      </c>
      <c r="D8" s="37">
        <v>0.7</v>
      </c>
      <c r="E8" s="37">
        <v>0</v>
      </c>
      <c r="F8" s="37">
        <f>SUM(C8:E8)</f>
        <v>1</v>
      </c>
    </row>
    <row r="9" spans="1:8" s="41" customFormat="1" ht="16.5" customHeight="1">
      <c r="A9" s="80"/>
      <c r="B9" s="81"/>
      <c r="C9" s="39">
        <f>C8*$F$9</f>
        <v>14174.196</v>
      </c>
      <c r="D9" s="39">
        <f>D8*$F$9</f>
        <v>33073.123999999996</v>
      </c>
      <c r="E9" s="39">
        <f>E8*$F$9</f>
        <v>0</v>
      </c>
      <c r="F9" s="40">
        <f>'ORÇAMENTO SINTÉTICO'!J53</f>
        <v>47247.32</v>
      </c>
    </row>
    <row r="10" spans="1:8" s="41" customFormat="1" ht="16.5" customHeight="1">
      <c r="A10" s="80">
        <v>4</v>
      </c>
      <c r="B10" s="81" t="str">
        <f>'ORÇAMENTO SINTÉTICO'!D93</f>
        <v>ESPAÇO CCSH</v>
      </c>
      <c r="C10" s="37">
        <v>0</v>
      </c>
      <c r="D10" s="37">
        <v>0</v>
      </c>
      <c r="E10" s="37">
        <v>1</v>
      </c>
      <c r="F10" s="37">
        <f>SUM(D10:E10)</f>
        <v>1</v>
      </c>
    </row>
    <row r="11" spans="1:8" s="41" customFormat="1" ht="15.75" customHeight="1">
      <c r="A11" s="80"/>
      <c r="B11" s="81"/>
      <c r="C11" s="39">
        <f>C10*$F$11</f>
        <v>0</v>
      </c>
      <c r="D11" s="39">
        <f>D10*$F$11</f>
        <v>0</v>
      </c>
      <c r="E11" s="39">
        <f>E10*$F$11</f>
        <v>40445.5</v>
      </c>
      <c r="F11" s="40">
        <f>'ORÇAMENTO SINTÉTICO'!J93</f>
        <v>40445.5</v>
      </c>
    </row>
    <row r="12" spans="1:8" s="41" customFormat="1" ht="15" customHeight="1">
      <c r="A12" s="80">
        <v>5</v>
      </c>
      <c r="B12" s="81" t="str">
        <f>'ORÇAMENTO SINTÉTICO'!D133</f>
        <v>ESPAÇO CT</v>
      </c>
      <c r="C12" s="37">
        <v>0</v>
      </c>
      <c r="D12" s="37">
        <v>0.3</v>
      </c>
      <c r="E12" s="37">
        <v>0.7</v>
      </c>
      <c r="F12" s="37">
        <f>SUM(C12:E12)</f>
        <v>1</v>
      </c>
    </row>
    <row r="13" spans="1:8" s="41" customFormat="1" ht="15.75" customHeight="1">
      <c r="A13" s="80"/>
      <c r="B13" s="81"/>
      <c r="C13" s="39">
        <f>C12*$F$13</f>
        <v>0</v>
      </c>
      <c r="D13" s="39">
        <f>D12*$F$13</f>
        <v>14635.383</v>
      </c>
      <c r="E13" s="39">
        <f>E12*$F$13</f>
        <v>34149.226999999999</v>
      </c>
      <c r="F13" s="40">
        <f>'ORÇAMENTO SINTÉTICO'!J133</f>
        <v>48784.61</v>
      </c>
    </row>
    <row r="14" spans="1:8" s="41" customFormat="1" ht="18" customHeight="1">
      <c r="A14" s="42"/>
      <c r="B14" s="42"/>
      <c r="C14" s="43">
        <f>C5+C7+C9+C11+C13</f>
        <v>67153.397099999987</v>
      </c>
      <c r="D14" s="43">
        <f>D5+D7+D9+D11+D13</f>
        <v>79841.558899999989</v>
      </c>
      <c r="E14" s="43">
        <f>E5+E7+E9+E11+E13</f>
        <v>96592.646999999997</v>
      </c>
      <c r="F14" s="43">
        <f>F5+F7+F9+F11+F13</f>
        <v>243587.603</v>
      </c>
      <c r="G14" s="44"/>
    </row>
    <row r="15" spans="1:8">
      <c r="A15" s="79" t="s">
        <v>397</v>
      </c>
      <c r="B15" s="79"/>
      <c r="C15" s="45"/>
      <c r="D15" s="46"/>
      <c r="E15" s="46"/>
      <c r="F15" s="47">
        <f>C14+D14+E14</f>
        <v>243587.60299999997</v>
      </c>
      <c r="H15" s="49"/>
    </row>
    <row r="17" spans="6:6" ht="12.75" customHeight="1">
      <c r="F17" s="54"/>
    </row>
  </sheetData>
  <mergeCells count="13">
    <mergeCell ref="A1:F1"/>
    <mergeCell ref="A2:E2"/>
    <mergeCell ref="A4:A5"/>
    <mergeCell ref="B4:B5"/>
    <mergeCell ref="A6:A7"/>
    <mergeCell ref="B6:B7"/>
    <mergeCell ref="A15:B15"/>
    <mergeCell ref="A8:A9"/>
    <mergeCell ref="B8:B9"/>
    <mergeCell ref="A10:A11"/>
    <mergeCell ref="B10:B11"/>
    <mergeCell ref="A12:A13"/>
    <mergeCell ref="B12:B13"/>
  </mergeCells>
  <pageMargins left="1.299212598425197" right="0.59055118110236227" top="0.39370078740157483" bottom="0.39370078740157483" header="0.11811023622047245" footer="0.19685039370078741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SINTÉTICO</vt:lpstr>
      <vt:lpstr>CRONOGRAMA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Usuario</cp:lastModifiedBy>
  <cp:revision>0</cp:revision>
  <cp:lastPrinted>2020-07-01T19:44:11Z</cp:lastPrinted>
  <dcterms:created xsi:type="dcterms:W3CDTF">2020-07-01T19:21:34Z</dcterms:created>
  <dcterms:modified xsi:type="dcterms:W3CDTF">2021-01-25T15:56:41Z</dcterms:modified>
</cp:coreProperties>
</file>